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별빛누리 103\Desktop\"/>
    </mc:Choice>
  </mc:AlternateContent>
  <bookViews>
    <workbookView xWindow="0" yWindow="0" windowWidth="28800" windowHeight="11280"/>
  </bookViews>
  <sheets>
    <sheet name="마. 세입세출(개요)" sheetId="1" r:id="rId1"/>
    <sheet name="나. 세입세출(총괄)" sheetId="2" r:id="rId2"/>
  </sheets>
  <externalReferences>
    <externalReference r:id="rId3"/>
  </externalReferences>
  <definedNames>
    <definedName name="F">#REF!</definedName>
    <definedName name="_xlnm.Print_Area" localSheetId="0">'마. 세입세출(개요)'!$A$1:$G$32</definedName>
    <definedName name="_xlnm.Print_Titles" localSheetId="1">'나. 세입세출(총괄)'!$4:$7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ㅇㅇ">#REF!</definedName>
    <definedName name="아">#REF!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5" i="2" l="1"/>
  <c r="K55" i="2"/>
  <c r="L54" i="2"/>
  <c r="K54" i="2"/>
  <c r="K53" i="2" s="1"/>
  <c r="K52" i="2" s="1"/>
  <c r="L51" i="2"/>
  <c r="K51" i="2"/>
  <c r="K50" i="2" s="1"/>
  <c r="K49" i="2" s="1"/>
  <c r="L50" i="2"/>
  <c r="L49" i="2"/>
  <c r="M48" i="2"/>
  <c r="L48" i="2"/>
  <c r="K48" i="2"/>
  <c r="L47" i="2"/>
  <c r="M47" i="2" s="1"/>
  <c r="K47" i="2"/>
  <c r="L46" i="2"/>
  <c r="M46" i="2" s="1"/>
  <c r="K46" i="2"/>
  <c r="L45" i="2"/>
  <c r="K45" i="2"/>
  <c r="M44" i="2"/>
  <c r="L44" i="2"/>
  <c r="K44" i="2"/>
  <c r="L43" i="2"/>
  <c r="M43" i="2" s="1"/>
  <c r="K43" i="2"/>
  <c r="L42" i="2"/>
  <c r="K42" i="2"/>
  <c r="L41" i="2"/>
  <c r="M41" i="2" s="1"/>
  <c r="N41" i="2" s="1"/>
  <c r="K41" i="2"/>
  <c r="L40" i="2"/>
  <c r="K40" i="2"/>
  <c r="K38" i="2" s="1"/>
  <c r="M39" i="2"/>
  <c r="L39" i="2"/>
  <c r="K39" i="2"/>
  <c r="E38" i="2"/>
  <c r="F38" i="2" s="1"/>
  <c r="D38" i="2"/>
  <c r="M37" i="2"/>
  <c r="N37" i="2" s="1"/>
  <c r="L37" i="2"/>
  <c r="K37" i="2"/>
  <c r="E37" i="2"/>
  <c r="F37" i="2" s="1"/>
  <c r="G37" i="2" s="1"/>
  <c r="D37" i="2"/>
  <c r="L36" i="2"/>
  <c r="L32" i="2" s="1"/>
  <c r="K36" i="2"/>
  <c r="E36" i="2"/>
  <c r="D36" i="2"/>
  <c r="L35" i="2"/>
  <c r="K35" i="2"/>
  <c r="K32" i="2" s="1"/>
  <c r="K31" i="2" s="1"/>
  <c r="D35" i="2"/>
  <c r="L34" i="2"/>
  <c r="M34" i="2" s="1"/>
  <c r="N34" i="2" s="1"/>
  <c r="K34" i="2"/>
  <c r="D34" i="2"/>
  <c r="L33" i="2"/>
  <c r="K33" i="2"/>
  <c r="E33" i="2"/>
  <c r="F33" i="2" s="1"/>
  <c r="G33" i="2" s="1"/>
  <c r="D33" i="2"/>
  <c r="D30" i="2" s="1"/>
  <c r="D29" i="2" s="1"/>
  <c r="F32" i="2"/>
  <c r="E32" i="2"/>
  <c r="D32" i="2"/>
  <c r="F31" i="2"/>
  <c r="G31" i="2" s="1"/>
  <c r="E31" i="2"/>
  <c r="D31" i="2"/>
  <c r="M30" i="2"/>
  <c r="N30" i="2" s="1"/>
  <c r="L30" i="2"/>
  <c r="K30" i="2"/>
  <c r="L29" i="2"/>
  <c r="M29" i="2" s="1"/>
  <c r="K29" i="2"/>
  <c r="L28" i="2"/>
  <c r="K28" i="2"/>
  <c r="E28" i="2"/>
  <c r="D28" i="2"/>
  <c r="D27" i="2" s="1"/>
  <c r="D26" i="2" s="1"/>
  <c r="K27" i="2"/>
  <c r="K26" i="2" s="1"/>
  <c r="L25" i="2"/>
  <c r="K25" i="2"/>
  <c r="E25" i="2"/>
  <c r="F25" i="2" s="1"/>
  <c r="D25" i="2"/>
  <c r="L24" i="2"/>
  <c r="M24" i="2" s="1"/>
  <c r="N24" i="2" s="1"/>
  <c r="K24" i="2"/>
  <c r="F24" i="2"/>
  <c r="E24" i="2"/>
  <c r="D24" i="2"/>
  <c r="M23" i="2"/>
  <c r="L23" i="2"/>
  <c r="K23" i="2"/>
  <c r="E23" i="2"/>
  <c r="D23" i="2"/>
  <c r="L22" i="2"/>
  <c r="K22" i="2"/>
  <c r="D22" i="2"/>
  <c r="L21" i="2"/>
  <c r="K21" i="2"/>
  <c r="K19" i="2" s="1"/>
  <c r="F21" i="2"/>
  <c r="E21" i="2"/>
  <c r="D21" i="2"/>
  <c r="L20" i="2"/>
  <c r="M20" i="2" s="1"/>
  <c r="K20" i="2"/>
  <c r="E20" i="2"/>
  <c r="D20" i="2"/>
  <c r="E19" i="2"/>
  <c r="D19" i="2"/>
  <c r="L18" i="2"/>
  <c r="M18" i="2" s="1"/>
  <c r="K18" i="2"/>
  <c r="D18" i="2"/>
  <c r="D17" i="2" s="1"/>
  <c r="M17" i="2"/>
  <c r="L17" i="2"/>
  <c r="K17" i="2"/>
  <c r="K16" i="2" s="1"/>
  <c r="L16" i="2"/>
  <c r="M16" i="2" s="1"/>
  <c r="E16" i="2"/>
  <c r="D16" i="2"/>
  <c r="D15" i="2" s="1"/>
  <c r="D14" i="2" s="1"/>
  <c r="M15" i="2"/>
  <c r="L15" i="2"/>
  <c r="K15" i="2"/>
  <c r="E15" i="2"/>
  <c r="E14" i="2" s="1"/>
  <c r="L14" i="2"/>
  <c r="K14" i="2"/>
  <c r="N13" i="2"/>
  <c r="M13" i="2"/>
  <c r="L13" i="2"/>
  <c r="K13" i="2"/>
  <c r="E13" i="2"/>
  <c r="E12" i="2" s="1"/>
  <c r="E11" i="2" s="1"/>
  <c r="D13" i="2"/>
  <c r="D12" i="2" s="1"/>
  <c r="L12" i="2"/>
  <c r="K12" i="2"/>
  <c r="M11" i="2"/>
  <c r="L11" i="2"/>
  <c r="L9" i="2" s="1"/>
  <c r="K11" i="2"/>
  <c r="D11" i="2"/>
  <c r="N10" i="2"/>
  <c r="L10" i="2"/>
  <c r="M10" i="2" s="1"/>
  <c r="K10" i="2"/>
  <c r="E10" i="2"/>
  <c r="F10" i="2" s="1"/>
  <c r="G10" i="2" s="1"/>
  <c r="D10" i="2"/>
  <c r="D9" i="2" s="1"/>
  <c r="D8" i="2" s="1"/>
  <c r="D7" i="2" s="1"/>
  <c r="K9" i="2"/>
  <c r="E9" i="2"/>
  <c r="E8" i="2"/>
  <c r="L5" i="2"/>
  <c r="K5" i="2"/>
  <c r="F32" i="1"/>
  <c r="F26" i="1" s="1"/>
  <c r="F31" i="1"/>
  <c r="F30" i="1"/>
  <c r="F29" i="1"/>
  <c r="F28" i="1"/>
  <c r="D28" i="1"/>
  <c r="F27" i="1"/>
  <c r="D27" i="1"/>
  <c r="D26" i="1" s="1"/>
  <c r="F24" i="1"/>
  <c r="D24" i="1"/>
  <c r="D23" i="1" s="1"/>
  <c r="F23" i="1"/>
  <c r="F22" i="1"/>
  <c r="F21" i="1"/>
  <c r="F20" i="1"/>
  <c r="F19" i="1"/>
  <c r="F18" i="1"/>
  <c r="D18" i="1"/>
  <c r="F17" i="1"/>
  <c r="D17" i="1"/>
  <c r="F16" i="1"/>
  <c r="F15" i="1"/>
  <c r="F14" i="1" s="1"/>
  <c r="D15" i="1"/>
  <c r="D14" i="1" s="1"/>
  <c r="F13" i="1"/>
  <c r="F12" i="1"/>
  <c r="F11" i="1"/>
  <c r="F10" i="1"/>
  <c r="F9" i="1"/>
  <c r="D9" i="1"/>
  <c r="F8" i="1"/>
  <c r="D8" i="1"/>
  <c r="F7" i="1"/>
  <c r="F6" i="1" s="1"/>
  <c r="E5" i="1" s="1"/>
  <c r="D7" i="1"/>
  <c r="D6" i="1" s="1"/>
  <c r="C5" i="1" s="1"/>
  <c r="K8" i="2" l="1"/>
  <c r="K7" i="2" s="1"/>
  <c r="F23" i="2"/>
  <c r="E22" i="2"/>
  <c r="F22" i="2" s="1"/>
  <c r="M28" i="2"/>
  <c r="L27" i="2"/>
  <c r="L19" i="2"/>
  <c r="M54" i="2"/>
  <c r="M49" i="2"/>
  <c r="N49" i="2" s="1"/>
  <c r="F8" i="2"/>
  <c r="G8" i="2" s="1"/>
  <c r="M35" i="2"/>
  <c r="M12" i="2"/>
  <c r="N12" i="2" s="1"/>
  <c r="M14" i="2"/>
  <c r="N14" i="2" s="1"/>
  <c r="F19" i="2"/>
  <c r="G19" i="2" s="1"/>
  <c r="E18" i="2"/>
  <c r="F20" i="2"/>
  <c r="M21" i="2"/>
  <c r="N21" i="2" s="1"/>
  <c r="M22" i="2"/>
  <c r="N22" i="2" s="1"/>
  <c r="F28" i="2"/>
  <c r="M36" i="2"/>
  <c r="N36" i="2" s="1"/>
  <c r="M40" i="2"/>
  <c r="M42" i="2"/>
  <c r="M45" i="2"/>
  <c r="M51" i="2"/>
  <c r="N51" i="2" s="1"/>
  <c r="M25" i="2"/>
  <c r="M32" i="2"/>
  <c r="N32" i="2" s="1"/>
  <c r="F9" i="2"/>
  <c r="G9" i="2" s="1"/>
  <c r="M9" i="2"/>
  <c r="N9" i="2" s="1"/>
  <c r="M33" i="2"/>
  <c r="N33" i="2" s="1"/>
  <c r="F36" i="2"/>
  <c r="E35" i="2"/>
  <c r="M50" i="2"/>
  <c r="N50" i="2" s="1"/>
  <c r="M55" i="2"/>
  <c r="N55" i="2" s="1"/>
  <c r="L53" i="2"/>
  <c r="E27" i="2"/>
  <c r="E30" i="2"/>
  <c r="L38" i="2"/>
  <c r="M38" i="2" s="1"/>
  <c r="N38" i="2" s="1"/>
  <c r="F35" i="2" l="1"/>
  <c r="G35" i="2" s="1"/>
  <c r="E34" i="2"/>
  <c r="F34" i="2" s="1"/>
  <c r="G34" i="2" s="1"/>
  <c r="M53" i="2"/>
  <c r="N53" i="2" s="1"/>
  <c r="L52" i="2"/>
  <c r="M52" i="2" s="1"/>
  <c r="N52" i="2" s="1"/>
  <c r="L31" i="2"/>
  <c r="M31" i="2" s="1"/>
  <c r="N31" i="2" s="1"/>
  <c r="F18" i="2"/>
  <c r="G18" i="2" s="1"/>
  <c r="E17" i="2"/>
  <c r="M19" i="2"/>
  <c r="N19" i="2" s="1"/>
  <c r="L8" i="2"/>
  <c r="F27" i="2"/>
  <c r="E26" i="2"/>
  <c r="F26" i="2" s="1"/>
  <c r="E29" i="2"/>
  <c r="F29" i="2" s="1"/>
  <c r="G29" i="2" s="1"/>
  <c r="F30" i="2"/>
  <c r="G30" i="2" s="1"/>
  <c r="M27" i="2"/>
  <c r="N27" i="2" s="1"/>
  <c r="L26" i="2"/>
  <c r="M26" i="2" s="1"/>
  <c r="N26" i="2" s="1"/>
  <c r="F17" i="2" l="1"/>
  <c r="G17" i="2" s="1"/>
  <c r="E7" i="2"/>
  <c r="F7" i="2" s="1"/>
  <c r="G7" i="2" s="1"/>
  <c r="M8" i="2"/>
  <c r="N8" i="2" s="1"/>
  <c r="L7" i="2"/>
  <c r="M7" i="2" s="1"/>
  <c r="N7" i="2" s="1"/>
</calcChain>
</file>

<file path=xl/sharedStrings.xml><?xml version="1.0" encoding="utf-8"?>
<sst xmlns="http://schemas.openxmlformats.org/spreadsheetml/2006/main" count="181" uniqueCount="94">
  <si>
    <t xml:space="preserve">마.  세입 ∙ 세출  개요 (마온)  </t>
    <phoneticPr fontId="5" type="noConversion"/>
  </si>
  <si>
    <t xml:space="preserve">                       (단위 : 원)</t>
  </si>
  <si>
    <t>구  분</t>
  </si>
  <si>
    <t>세   입</t>
  </si>
  <si>
    <t>세   출</t>
  </si>
  <si>
    <t>합  계</t>
  </si>
  <si>
    <t>보조금</t>
  </si>
  <si>
    <t>소   계</t>
  </si>
  <si>
    <t>보조금수입</t>
  </si>
  <si>
    <t>사무비(인건비)</t>
  </si>
  <si>
    <t>이월금</t>
  </si>
  <si>
    <t>사무비(운영비)</t>
  </si>
  <si>
    <t>잡수입</t>
  </si>
  <si>
    <t>시설비</t>
  </si>
  <si>
    <t>사업비(운영비)</t>
  </si>
  <si>
    <t>사업비(사업비)</t>
  </si>
  <si>
    <t>잡지출</t>
  </si>
  <si>
    <t>보조금반환</t>
  </si>
  <si>
    <t>자부담</t>
  </si>
  <si>
    <t>입소비용수입</t>
  </si>
  <si>
    <t>사업수입</t>
  </si>
  <si>
    <t>업무추진비</t>
  </si>
  <si>
    <t>예비비</t>
  </si>
  <si>
    <t>법인</t>
  </si>
  <si>
    <t>전입금</t>
  </si>
  <si>
    <t>법인전입금</t>
  </si>
  <si>
    <t>후원금</t>
  </si>
  <si>
    <t>후원금수입</t>
  </si>
  <si>
    <t xml:space="preserve">  나.  세입.세출 총괄표 (마온)</t>
    <phoneticPr fontId="5" type="noConversion"/>
  </si>
  <si>
    <t>(단위 : 원)</t>
  </si>
  <si>
    <t>세                입</t>
  </si>
  <si>
    <t>세                출</t>
  </si>
  <si>
    <t>과                  목</t>
  </si>
  <si>
    <t>2025년본예산
 (A)</t>
    <phoneticPr fontId="5" type="noConversion"/>
  </si>
  <si>
    <t>2025년 1차추경 (B)</t>
    <phoneticPr fontId="5" type="noConversion"/>
  </si>
  <si>
    <t>증감금액
(C=B-A)</t>
  </si>
  <si>
    <t>증감율(%)
(C/A*100)</t>
  </si>
  <si>
    <t>관</t>
  </si>
  <si>
    <t>항</t>
  </si>
  <si>
    <t>목</t>
  </si>
  <si>
    <t>합             계</t>
  </si>
  <si>
    <t>입소자부담금</t>
  </si>
  <si>
    <t>계</t>
  </si>
  <si>
    <t>사무비</t>
  </si>
  <si>
    <t>소계</t>
  </si>
  <si>
    <t>인건비</t>
  </si>
  <si>
    <t>급여</t>
  </si>
  <si>
    <t>일용잡급</t>
  </si>
  <si>
    <t>제수당</t>
  </si>
  <si>
    <t>프로그램사업수입</t>
  </si>
  <si>
    <t>퇴직금및퇴직적립금</t>
  </si>
  <si>
    <t>과년도수입</t>
  </si>
  <si>
    <t>사회보험부담비용</t>
  </si>
  <si>
    <t>기타후생경비</t>
  </si>
  <si>
    <t>기관운영비</t>
  </si>
  <si>
    <t>회의비</t>
  </si>
  <si>
    <t>시도보조금</t>
  </si>
  <si>
    <t>운영비</t>
  </si>
  <si>
    <t>시군구보조금</t>
  </si>
  <si>
    <t>여비</t>
  </si>
  <si>
    <t>기타보조금</t>
  </si>
  <si>
    <t>수용비및수수료</t>
  </si>
  <si>
    <t>공공요금</t>
  </si>
  <si>
    <t>제세공과금</t>
  </si>
  <si>
    <t>지정후원금</t>
  </si>
  <si>
    <t>차량비</t>
  </si>
  <si>
    <t>비지정후원금</t>
  </si>
  <si>
    <t>기타운영비</t>
  </si>
  <si>
    <t>재산조성비</t>
  </si>
  <si>
    <t>자산취득비</t>
  </si>
  <si>
    <t>시설장비유지비</t>
  </si>
  <si>
    <t>전년도이월금(자부담)</t>
  </si>
  <si>
    <t>사업비</t>
  </si>
  <si>
    <t>전년도이월금(후원금)</t>
  </si>
  <si>
    <t>전년도이월금(보조금)</t>
  </si>
  <si>
    <t>생계비</t>
  </si>
  <si>
    <t>수용기관경비</t>
  </si>
  <si>
    <t>피복비</t>
  </si>
  <si>
    <t>불용품매각대</t>
  </si>
  <si>
    <t>의료비</t>
  </si>
  <si>
    <t>기타예금이자수입</t>
  </si>
  <si>
    <t>연료비</t>
  </si>
  <si>
    <t>기타잡수입</t>
  </si>
  <si>
    <t>교육재활사업비</t>
  </si>
  <si>
    <t>일상생활서비스</t>
  </si>
  <si>
    <t>여가활동사업비</t>
  </si>
  <si>
    <t>지역사회교류사업비</t>
  </si>
  <si>
    <t>자립지원사업비</t>
  </si>
  <si>
    <t>권익증진사업비</t>
  </si>
  <si>
    <t>가족과의유대사업비</t>
  </si>
  <si>
    <t>4종 운영지원사업비</t>
  </si>
  <si>
    <t>6종 운영지원사업비</t>
    <phoneticPr fontId="5" type="noConversion"/>
  </si>
  <si>
    <t>환경개선사업비</t>
  </si>
  <si>
    <t>예비비및기타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</si>
</sst>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0_ "/>
  </numFmts>
  <fonts count="17" x14ac:knownFonts="1">
    <font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sz val="8"/>
      <name val="굴림체"/>
      <family val="3"/>
      <charset val="129"/>
    </font>
    <font>
      <b/>
      <sz val="14"/>
      <color rgb="FF000000"/>
      <name val="굴림"/>
      <family val="3"/>
      <charset val="129"/>
    </font>
    <font>
      <sz val="8"/>
      <name val="돋움"/>
      <family val="3"/>
      <charset val="129"/>
    </font>
    <font>
      <b/>
      <sz val="16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172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8" fillId="0" borderId="13" xfId="0" applyNumberFormat="1" applyFont="1" applyBorder="1">
      <alignment vertical="center"/>
    </xf>
    <xf numFmtId="176" fontId="8" fillId="0" borderId="14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right" vertical="center"/>
    </xf>
    <xf numFmtId="176" fontId="2" fillId="0" borderId="15" xfId="0" applyNumberFormat="1" applyFont="1" applyBorder="1" applyAlignment="1">
      <alignment horizontal="distributed" vertical="center" readingOrder="1"/>
    </xf>
    <xf numFmtId="176" fontId="2" fillId="0" borderId="16" xfId="1" applyNumberFormat="1" applyFont="1" applyBorder="1" applyAlignment="1">
      <alignment horizontal="right" vertical="center" readingOrder="1"/>
    </xf>
    <xf numFmtId="176" fontId="2" fillId="0" borderId="17" xfId="0" applyNumberFormat="1" applyFont="1" applyBorder="1" applyAlignment="1">
      <alignment horizontal="distributed" vertical="center" readingOrder="1"/>
    </xf>
    <xf numFmtId="176" fontId="2" fillId="0" borderId="18" xfId="0" applyNumberFormat="1" applyFont="1" applyBorder="1" applyAlignment="1">
      <alignment horizontal="right" vertical="center" readingOrder="1"/>
    </xf>
    <xf numFmtId="176" fontId="2" fillId="0" borderId="19" xfId="0" applyNumberFormat="1" applyFont="1" applyBorder="1" applyAlignment="1">
      <alignment horizontal="distributed" vertical="center" readingOrder="1"/>
    </xf>
    <xf numFmtId="176" fontId="9" fillId="0" borderId="20" xfId="1" applyNumberFormat="1" applyFont="1" applyBorder="1" applyAlignment="1">
      <alignment horizontal="right" vertical="center" readingOrder="1"/>
    </xf>
    <xf numFmtId="176" fontId="9" fillId="0" borderId="21" xfId="0" applyNumberFormat="1" applyFont="1" applyBorder="1" applyAlignment="1">
      <alignment horizontal="distributed" vertical="center" readingOrder="1"/>
    </xf>
    <xf numFmtId="176" fontId="9" fillId="0" borderId="22" xfId="0" applyNumberFormat="1" applyFont="1" applyBorder="1" applyAlignment="1">
      <alignment horizontal="right" vertical="center" readingOrder="1"/>
    </xf>
    <xf numFmtId="176" fontId="2" fillId="0" borderId="23" xfId="0" applyNumberFormat="1" applyFont="1" applyBorder="1" applyAlignment="1">
      <alignment horizontal="distributed" vertical="center" readingOrder="1"/>
    </xf>
    <xf numFmtId="176" fontId="9" fillId="0" borderId="24" xfId="0" applyNumberFormat="1" applyFont="1" applyBorder="1" applyAlignment="1">
      <alignment horizontal="distributed" vertical="center" readingOrder="1"/>
    </xf>
    <xf numFmtId="176" fontId="9" fillId="0" borderId="25" xfId="0" applyNumberFormat="1" applyFont="1" applyBorder="1" applyAlignment="1">
      <alignment horizontal="right" vertical="center" readingOrder="1"/>
    </xf>
    <xf numFmtId="176" fontId="9" fillId="0" borderId="26" xfId="0" applyNumberFormat="1" applyFont="1" applyBorder="1" applyAlignment="1">
      <alignment horizontal="right" vertical="center" readingOrder="1"/>
    </xf>
    <xf numFmtId="176" fontId="9" fillId="0" borderId="27" xfId="0" applyNumberFormat="1" applyFont="1" applyBorder="1" applyAlignment="1">
      <alignment horizontal="right" vertical="center" readingOrder="1"/>
    </xf>
    <xf numFmtId="176" fontId="9" fillId="0" borderId="28" xfId="0" applyNumberFormat="1" applyFont="1" applyBorder="1" applyAlignment="1">
      <alignment horizontal="right" vertical="center" readingOrder="1"/>
    </xf>
    <xf numFmtId="176" fontId="2" fillId="0" borderId="29" xfId="0" applyNumberFormat="1" applyFont="1" applyBorder="1" applyAlignment="1">
      <alignment horizontal="distributed" vertical="center" readingOrder="1"/>
    </xf>
    <xf numFmtId="176" fontId="9" fillId="0" borderId="30" xfId="0" applyNumberFormat="1" applyFont="1" applyBorder="1" applyAlignment="1">
      <alignment horizontal="right" vertical="center" readingOrder="1"/>
    </xf>
    <xf numFmtId="176" fontId="9" fillId="0" borderId="31" xfId="0" applyNumberFormat="1" applyFont="1" applyBorder="1" applyAlignment="1">
      <alignment horizontal="distributed" vertical="center" readingOrder="1"/>
    </xf>
    <xf numFmtId="176" fontId="6" fillId="0" borderId="32" xfId="0" applyNumberFormat="1" applyFont="1" applyBorder="1" applyAlignment="1">
      <alignment horizontal="center" vertical="center"/>
    </xf>
    <xf numFmtId="176" fontId="8" fillId="0" borderId="33" xfId="0" applyNumberFormat="1" applyFont="1" applyBorder="1" applyAlignment="1">
      <alignment horizontal="center" vertical="center"/>
    </xf>
    <xf numFmtId="176" fontId="10" fillId="0" borderId="34" xfId="0" applyNumberFormat="1" applyFont="1" applyBorder="1">
      <alignment vertical="center"/>
    </xf>
    <xf numFmtId="176" fontId="10" fillId="0" borderId="35" xfId="0" applyNumberFormat="1" applyFont="1" applyBorder="1" applyAlignment="1">
      <alignment horizontal="center" vertical="center"/>
    </xf>
    <xf numFmtId="176" fontId="10" fillId="0" borderId="36" xfId="0" applyNumberFormat="1" applyFont="1" applyBorder="1" applyAlignment="1">
      <alignment horizontal="right" vertical="center"/>
    </xf>
    <xf numFmtId="176" fontId="2" fillId="0" borderId="37" xfId="0" applyNumberFormat="1" applyFont="1" applyBorder="1" applyAlignment="1">
      <alignment horizontal="distributed" vertical="center" readingOrder="1"/>
    </xf>
    <xf numFmtId="176" fontId="9" fillId="0" borderId="38" xfId="0" applyNumberFormat="1" applyFont="1" applyBorder="1" applyAlignment="1">
      <alignment horizontal="right" vertical="center" readingOrder="1"/>
    </xf>
    <xf numFmtId="176" fontId="9" fillId="0" borderId="39" xfId="0" applyNumberFormat="1" applyFont="1" applyBorder="1" applyAlignment="1">
      <alignment horizontal="distributed" vertical="center" wrapText="1" readingOrder="1"/>
    </xf>
    <xf numFmtId="176" fontId="2" fillId="0" borderId="40" xfId="0" applyNumberFormat="1" applyFont="1" applyBorder="1" applyAlignment="1">
      <alignment horizontal="distributed" vertical="center" readingOrder="1"/>
    </xf>
    <xf numFmtId="176" fontId="2" fillId="0" borderId="0" xfId="1" applyNumberFormat="1" applyFont="1">
      <alignment vertical="center"/>
    </xf>
    <xf numFmtId="176" fontId="9" fillId="0" borderId="41" xfId="0" applyNumberFormat="1" applyFont="1" applyBorder="1" applyAlignment="1">
      <alignment horizontal="distributed" vertical="center" readingOrder="1"/>
    </xf>
    <xf numFmtId="176" fontId="2" fillId="0" borderId="42" xfId="0" applyNumberFormat="1" applyFont="1" applyBorder="1" applyAlignment="1">
      <alignment horizontal="distributed" vertical="center" readingOrder="1"/>
    </xf>
    <xf numFmtId="176" fontId="2" fillId="0" borderId="43" xfId="1" applyNumberFormat="1" applyFont="1" applyBorder="1" applyAlignment="1">
      <alignment horizontal="right" vertical="center" readingOrder="1"/>
    </xf>
    <xf numFmtId="176" fontId="2" fillId="0" borderId="44" xfId="0" applyNumberFormat="1" applyFont="1" applyBorder="1" applyAlignment="1">
      <alignment horizontal="distributed" vertical="center" readingOrder="1"/>
    </xf>
    <xf numFmtId="176" fontId="2" fillId="0" borderId="45" xfId="0" applyNumberFormat="1" applyFont="1" applyBorder="1" applyAlignment="1">
      <alignment horizontal="right" vertical="center" readingOrder="1"/>
    </xf>
    <xf numFmtId="176" fontId="8" fillId="0" borderId="34" xfId="0" applyNumberFormat="1" applyFont="1" applyBorder="1">
      <alignment vertical="center"/>
    </xf>
    <xf numFmtId="176" fontId="8" fillId="0" borderId="35" xfId="0" applyNumberFormat="1" applyFont="1" applyBorder="1" applyAlignment="1">
      <alignment horizontal="center" vertical="center"/>
    </xf>
    <xf numFmtId="176" fontId="8" fillId="0" borderId="36" xfId="0" applyNumberFormat="1" applyFont="1" applyBorder="1" applyAlignment="1">
      <alignment horizontal="right" vertical="center"/>
    </xf>
    <xf numFmtId="176" fontId="2" fillId="0" borderId="38" xfId="0" applyNumberFormat="1" applyFont="1" applyBorder="1" applyAlignment="1">
      <alignment horizontal="right" vertical="center" readingOrder="1"/>
    </xf>
    <xf numFmtId="176" fontId="2" fillId="0" borderId="21" xfId="0" applyNumberFormat="1" applyFont="1" applyBorder="1" applyAlignment="1">
      <alignment horizontal="distributed" vertical="center" readingOrder="1"/>
    </xf>
    <xf numFmtId="176" fontId="2" fillId="0" borderId="22" xfId="0" applyNumberFormat="1" applyFont="1" applyBorder="1" applyAlignment="1">
      <alignment horizontal="right" vertical="center" readingOrder="1"/>
    </xf>
    <xf numFmtId="176" fontId="2" fillId="0" borderId="28" xfId="0" applyNumberFormat="1" applyFont="1" applyBorder="1" applyAlignment="1">
      <alignment horizontal="right" vertical="center" readingOrder="1"/>
    </xf>
    <xf numFmtId="176" fontId="2" fillId="0" borderId="27" xfId="0" applyNumberFormat="1" applyFont="1" applyBorder="1" applyAlignment="1">
      <alignment horizontal="right" vertical="center" readingOrder="1"/>
    </xf>
    <xf numFmtId="176" fontId="2" fillId="0" borderId="24" xfId="0" applyNumberFormat="1" applyFont="1" applyBorder="1" applyAlignment="1">
      <alignment horizontal="distributed" vertical="center" readingOrder="1"/>
    </xf>
    <xf numFmtId="176" fontId="2" fillId="0" borderId="25" xfId="0" applyNumberFormat="1" applyFont="1" applyBorder="1" applyAlignment="1">
      <alignment horizontal="right" vertical="center" readingOrder="1"/>
    </xf>
    <xf numFmtId="176" fontId="2" fillId="0" borderId="41" xfId="0" applyNumberFormat="1" applyFont="1" applyBorder="1" applyAlignment="1">
      <alignment horizontal="distributed" vertical="center" readingOrder="1"/>
    </xf>
    <xf numFmtId="176" fontId="6" fillId="0" borderId="46" xfId="0" applyNumberFormat="1" applyFont="1" applyBorder="1" applyAlignment="1">
      <alignment horizontal="center" vertical="center"/>
    </xf>
    <xf numFmtId="176" fontId="2" fillId="0" borderId="47" xfId="0" applyNumberFormat="1" applyFont="1" applyBorder="1" applyAlignment="1">
      <alignment horizontal="distributed" vertical="center" readingOrder="1"/>
    </xf>
    <xf numFmtId="176" fontId="2" fillId="0" borderId="48" xfId="0" applyNumberFormat="1" applyFont="1" applyBorder="1" applyAlignment="1">
      <alignment horizontal="right" vertical="center" readingOrder="1"/>
    </xf>
    <xf numFmtId="176" fontId="2" fillId="0" borderId="49" xfId="0" applyNumberFormat="1" applyFont="1" applyBorder="1" applyAlignment="1">
      <alignment horizontal="distributed" vertical="center" readingOrder="1"/>
    </xf>
    <xf numFmtId="176" fontId="2" fillId="0" borderId="50" xfId="0" applyNumberFormat="1" applyFont="1" applyBorder="1" applyAlignment="1">
      <alignment horizontal="right" vertical="center" readingOrder="1"/>
    </xf>
    <xf numFmtId="176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41" fontId="8" fillId="0" borderId="0" xfId="1" applyFont="1" applyAlignment="1">
      <alignment horizontal="center" vertical="center"/>
    </xf>
    <xf numFmtId="41" fontId="8" fillId="0" borderId="51" xfId="1" applyFont="1" applyBorder="1">
      <alignment vertical="center"/>
    </xf>
    <xf numFmtId="0" fontId="13" fillId="0" borderId="51" xfId="0" applyFont="1" applyBorder="1" applyAlignment="1">
      <alignment horizontal="right" vertical="center"/>
    </xf>
    <xf numFmtId="41" fontId="8" fillId="0" borderId="52" xfId="1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41" fontId="8" fillId="0" borderId="55" xfId="1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 shrinkToFit="1"/>
    </xf>
    <xf numFmtId="0" fontId="11" fillId="0" borderId="66" xfId="0" applyFont="1" applyBorder="1" applyAlignment="1">
      <alignment horizontal="center" vertical="center" wrapText="1"/>
    </xf>
    <xf numFmtId="0" fontId="15" fillId="0" borderId="67" xfId="0" applyFont="1" applyBorder="1" applyAlignment="1">
      <alignment horizontal="center" vertical="center" shrinkToFit="1"/>
    </xf>
    <xf numFmtId="0" fontId="15" fillId="0" borderId="68" xfId="0" applyFont="1" applyBorder="1" applyAlignment="1">
      <alignment horizontal="center" vertical="center" shrinkToFit="1"/>
    </xf>
    <xf numFmtId="41" fontId="15" fillId="0" borderId="14" xfId="1" applyFont="1" applyBorder="1" applyAlignment="1">
      <alignment horizontal="right" vertical="center" shrinkToFit="1"/>
    </xf>
    <xf numFmtId="176" fontId="15" fillId="0" borderId="68" xfId="1" applyNumberFormat="1" applyFont="1" applyBorder="1" applyAlignment="1">
      <alignment horizontal="right" vertical="center" shrinkToFit="1"/>
    </xf>
    <xf numFmtId="177" fontId="15" fillId="0" borderId="69" xfId="1" applyNumberFormat="1" applyFont="1" applyBorder="1" applyAlignment="1">
      <alignment horizontal="right" vertical="center" shrinkToFit="1"/>
    </xf>
    <xf numFmtId="0" fontId="15" fillId="0" borderId="70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176" fontId="15" fillId="0" borderId="68" xfId="1" applyNumberFormat="1" applyFont="1" applyBorder="1" applyAlignment="1">
      <alignment vertical="center" shrinkToFit="1"/>
    </xf>
    <xf numFmtId="177" fontId="15" fillId="0" borderId="13" xfId="1" applyNumberFormat="1" applyFont="1" applyBorder="1" applyAlignment="1">
      <alignment horizontal="right" vertical="center" shrinkToFit="1"/>
    </xf>
    <xf numFmtId="176" fontId="12" fillId="0" borderId="0" xfId="0" applyNumberFormat="1" applyFont="1">
      <alignment vertical="center"/>
    </xf>
    <xf numFmtId="176" fontId="13" fillId="0" borderId="0" xfId="0" applyNumberFormat="1" applyFont="1">
      <alignment vertical="center"/>
    </xf>
    <xf numFmtId="0" fontId="13" fillId="2" borderId="71" xfId="0" applyFont="1" applyFill="1" applyBorder="1" applyAlignment="1">
      <alignment horizontal="center" vertical="center" shrinkToFit="1"/>
    </xf>
    <xf numFmtId="0" fontId="13" fillId="2" borderId="72" xfId="0" applyFont="1" applyFill="1" applyBorder="1" applyAlignment="1">
      <alignment horizontal="center" vertical="center" shrinkToFit="1"/>
    </xf>
    <xf numFmtId="41" fontId="13" fillId="2" borderId="73" xfId="1" applyFont="1" applyFill="1" applyBorder="1" applyAlignment="1">
      <alignment horizontal="right" vertical="center" shrinkToFit="1"/>
    </xf>
    <xf numFmtId="41" fontId="13" fillId="2" borderId="72" xfId="1" applyFont="1" applyFill="1" applyBorder="1" applyAlignment="1">
      <alignment horizontal="right" vertical="center" shrinkToFit="1"/>
    </xf>
    <xf numFmtId="4" fontId="13" fillId="2" borderId="74" xfId="1" applyNumberFormat="1" applyFont="1" applyFill="1" applyBorder="1" applyAlignment="1">
      <alignment horizontal="right" vertical="center" shrinkToFit="1"/>
    </xf>
    <xf numFmtId="9" fontId="13" fillId="2" borderId="75" xfId="0" applyNumberFormat="1" applyFont="1" applyFill="1" applyBorder="1" applyAlignment="1">
      <alignment horizontal="center" vertical="center" shrinkToFit="1"/>
    </xf>
    <xf numFmtId="9" fontId="13" fillId="2" borderId="76" xfId="0" applyNumberFormat="1" applyFont="1" applyFill="1" applyBorder="1" applyAlignment="1">
      <alignment horizontal="center" vertical="center" shrinkToFit="1"/>
    </xf>
    <xf numFmtId="41" fontId="13" fillId="2" borderId="77" xfId="1" applyFont="1" applyFill="1" applyBorder="1" applyAlignment="1">
      <alignment horizontal="right" vertical="center" shrinkToFit="1"/>
    </xf>
    <xf numFmtId="4" fontId="13" fillId="2" borderId="78" xfId="1" applyNumberFormat="1" applyFont="1" applyFill="1" applyBorder="1" applyAlignment="1">
      <alignment horizontal="right" vertical="center" shrinkToFit="1"/>
    </xf>
    <xf numFmtId="3" fontId="13" fillId="0" borderId="0" xfId="0" applyNumberFormat="1" applyFont="1">
      <alignment vertical="center"/>
    </xf>
    <xf numFmtId="0" fontId="13" fillId="0" borderId="39" xfId="0" applyFont="1" applyBorder="1" applyAlignment="1">
      <alignment horizontal="center" vertical="center" shrinkToFit="1"/>
    </xf>
    <xf numFmtId="0" fontId="13" fillId="3" borderId="73" xfId="0" applyFont="1" applyFill="1" applyBorder="1" applyAlignment="1">
      <alignment horizontal="center" vertical="center" shrinkToFit="1"/>
    </xf>
    <xf numFmtId="41" fontId="13" fillId="3" borderId="73" xfId="1" applyFont="1" applyFill="1" applyBorder="1" applyAlignment="1">
      <alignment horizontal="right" vertical="center" shrinkToFit="1"/>
    </xf>
    <xf numFmtId="4" fontId="13" fillId="3" borderId="79" xfId="1" applyNumberFormat="1" applyFont="1" applyFill="1" applyBorder="1" applyAlignment="1">
      <alignment horizontal="right" vertical="center" shrinkToFit="1"/>
    </xf>
    <xf numFmtId="9" fontId="13" fillId="0" borderId="21" xfId="0" applyNumberFormat="1" applyFont="1" applyBorder="1" applyAlignment="1">
      <alignment horizontal="center" vertical="center" shrinkToFit="1"/>
    </xf>
    <xf numFmtId="9" fontId="13" fillId="3" borderId="73" xfId="0" applyNumberFormat="1" applyFont="1" applyFill="1" applyBorder="1" applyAlignment="1">
      <alignment horizontal="center" vertical="center" shrinkToFit="1"/>
    </xf>
    <xf numFmtId="41" fontId="13" fillId="3" borderId="63" xfId="1" applyFont="1" applyFill="1" applyBorder="1" applyAlignment="1">
      <alignment horizontal="right" vertical="center" shrinkToFit="1"/>
    </xf>
    <xf numFmtId="4" fontId="13" fillId="3" borderId="28" xfId="1" applyNumberFormat="1" applyFont="1" applyFill="1" applyBorder="1" applyAlignment="1">
      <alignment horizontal="right" vertical="center" shrinkToFit="1"/>
    </xf>
    <xf numFmtId="3" fontId="12" fillId="0" borderId="0" xfId="0" applyNumberFormat="1" applyFont="1">
      <alignment vertical="center"/>
    </xf>
    <xf numFmtId="0" fontId="13" fillId="0" borderId="73" xfId="0" applyFont="1" applyBorder="1" applyAlignment="1">
      <alignment horizontal="center" vertical="center" shrinkToFit="1"/>
    </xf>
    <xf numFmtId="41" fontId="13" fillId="0" borderId="73" xfId="1" applyFont="1" applyBorder="1" applyAlignment="1">
      <alignment horizontal="right" vertical="center" shrinkToFit="1"/>
    </xf>
    <xf numFmtId="4" fontId="13" fillId="0" borderId="79" xfId="1" applyNumberFormat="1" applyFont="1" applyBorder="1" applyAlignment="1">
      <alignment horizontal="right" vertical="center" shrinkToFit="1"/>
    </xf>
    <xf numFmtId="9" fontId="13" fillId="0" borderId="73" xfId="0" applyNumberFormat="1" applyFont="1" applyBorder="1" applyAlignment="1">
      <alignment horizontal="center" vertical="center" shrinkToFit="1"/>
    </xf>
    <xf numFmtId="4" fontId="13" fillId="0" borderId="28" xfId="1" applyNumberFormat="1" applyFont="1" applyBorder="1" applyAlignment="1">
      <alignment horizontal="right" vertical="center" shrinkToFit="1"/>
    </xf>
    <xf numFmtId="0" fontId="13" fillId="2" borderId="39" xfId="0" applyFont="1" applyFill="1" applyBorder="1" applyAlignment="1">
      <alignment horizontal="center" vertical="center" shrinkToFit="1"/>
    </xf>
    <xf numFmtId="0" fontId="13" fillId="2" borderId="73" xfId="0" applyFont="1" applyFill="1" applyBorder="1" applyAlignment="1">
      <alignment horizontal="center" vertical="center" shrinkToFit="1"/>
    </xf>
    <xf numFmtId="4" fontId="13" fillId="2" borderId="79" xfId="1" applyNumberFormat="1" applyFont="1" applyFill="1" applyBorder="1" applyAlignment="1">
      <alignment horizontal="right" vertical="center" shrinkToFit="1"/>
    </xf>
    <xf numFmtId="41" fontId="13" fillId="2" borderId="73" xfId="1" applyFont="1" applyFill="1" applyBorder="1" applyAlignment="1">
      <alignment horizontal="center" vertical="center" shrinkToFit="1"/>
    </xf>
    <xf numFmtId="41" fontId="13" fillId="3" borderId="73" xfId="1" applyFont="1" applyFill="1" applyBorder="1" applyAlignment="1">
      <alignment horizontal="center" vertical="center" shrinkToFit="1"/>
    </xf>
    <xf numFmtId="0" fontId="13" fillId="0" borderId="39" xfId="0" applyFont="1" applyBorder="1" applyAlignment="1">
      <alignment vertical="center" shrinkToFit="1"/>
    </xf>
    <xf numFmtId="0" fontId="13" fillId="0" borderId="73" xfId="0" applyFont="1" applyBorder="1" applyAlignment="1">
      <alignment vertical="center" shrinkToFit="1"/>
    </xf>
    <xf numFmtId="41" fontId="13" fillId="0" borderId="73" xfId="1" applyFont="1" applyBorder="1" applyAlignment="1">
      <alignment vertical="center" shrinkToFit="1"/>
    </xf>
    <xf numFmtId="9" fontId="13" fillId="2" borderId="21" xfId="0" applyNumberFormat="1" applyFont="1" applyFill="1" applyBorder="1" applyAlignment="1">
      <alignment horizontal="center" vertical="center" shrinkToFit="1"/>
    </xf>
    <xf numFmtId="9" fontId="13" fillId="2" borderId="73" xfId="0" applyNumberFormat="1" applyFont="1" applyFill="1" applyBorder="1" applyAlignment="1">
      <alignment horizontal="center" vertical="center" shrinkToFit="1"/>
    </xf>
    <xf numFmtId="4" fontId="13" fillId="2" borderId="28" xfId="1" applyNumberFormat="1" applyFont="1" applyFill="1" applyBorder="1" applyAlignment="1">
      <alignment horizontal="right" vertical="center" shrinkToFit="1"/>
    </xf>
    <xf numFmtId="41" fontId="13" fillId="2" borderId="73" xfId="1" applyFont="1" applyFill="1" applyBorder="1" applyAlignment="1">
      <alignment vertical="center" shrinkToFit="1"/>
    </xf>
    <xf numFmtId="4" fontId="13" fillId="2" borderId="79" xfId="0" applyNumberFormat="1" applyFont="1" applyFill="1" applyBorder="1" applyAlignment="1">
      <alignment vertical="center" shrinkToFit="1"/>
    </xf>
    <xf numFmtId="41" fontId="13" fillId="3" borderId="73" xfId="1" applyFont="1" applyFill="1" applyBorder="1" applyAlignment="1">
      <alignment vertical="center" shrinkToFit="1"/>
    </xf>
    <xf numFmtId="4" fontId="13" fillId="3" borderId="79" xfId="0" applyNumberFormat="1" applyFont="1" applyFill="1" applyBorder="1" applyAlignment="1">
      <alignment vertical="center" shrinkToFit="1"/>
    </xf>
    <xf numFmtId="9" fontId="13" fillId="0" borderId="63" xfId="0" applyNumberFormat="1" applyFont="1" applyBorder="1" applyAlignment="1">
      <alignment horizontal="center" vertical="center" shrinkToFit="1"/>
    </xf>
    <xf numFmtId="9" fontId="13" fillId="0" borderId="80" xfId="0" applyNumberFormat="1" applyFont="1" applyBorder="1" applyAlignment="1">
      <alignment horizontal="center" vertical="center" shrinkToFit="1"/>
    </xf>
    <xf numFmtId="41" fontId="16" fillId="0" borderId="73" xfId="1" applyFont="1" applyBorder="1" applyAlignment="1">
      <alignment horizontal="right" vertical="center" shrinkToFit="1"/>
    </xf>
    <xf numFmtId="41" fontId="16" fillId="0" borderId="73" xfId="1" applyFont="1" applyBorder="1" applyAlignment="1">
      <alignment vertical="center" shrinkToFit="1"/>
    </xf>
    <xf numFmtId="4" fontId="13" fillId="0" borderId="79" xfId="0" applyNumberFormat="1" applyFont="1" applyBorder="1" applyAlignment="1">
      <alignment vertical="center" shrinkToFit="1"/>
    </xf>
    <xf numFmtId="0" fontId="13" fillId="0" borderId="21" xfId="0" applyFont="1" applyBorder="1" applyAlignment="1">
      <alignment horizontal="center" vertical="center" shrinkToFit="1"/>
    </xf>
    <xf numFmtId="41" fontId="13" fillId="0" borderId="73" xfId="0" applyNumberFormat="1" applyFont="1" applyBorder="1" applyAlignment="1">
      <alignment horizontal="center" vertical="center" shrinkToFit="1"/>
    </xf>
    <xf numFmtId="0" fontId="13" fillId="0" borderId="81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3" fillId="0" borderId="82" xfId="0" applyFont="1" applyBorder="1" applyAlignment="1">
      <alignment vertical="center" shrinkToFit="1"/>
    </xf>
    <xf numFmtId="0" fontId="13" fillId="2" borderId="21" xfId="0" applyFont="1" applyFill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0" fontId="13" fillId="0" borderId="83" xfId="0" applyFont="1" applyBorder="1" applyAlignment="1">
      <alignment horizontal="center" vertical="center" shrinkToFit="1"/>
    </xf>
    <xf numFmtId="0" fontId="2" fillId="0" borderId="84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3" fillId="0" borderId="51" xfId="0" applyFont="1" applyBorder="1">
      <alignment vertical="center"/>
    </xf>
    <xf numFmtId="0" fontId="11" fillId="0" borderId="51" xfId="0" applyFont="1" applyBorder="1">
      <alignment vertical="center"/>
    </xf>
    <xf numFmtId="0" fontId="11" fillId="0" borderId="85" xfId="0" applyFont="1" applyBorder="1">
      <alignment vertical="center"/>
    </xf>
    <xf numFmtId="0" fontId="2" fillId="0" borderId="86" xfId="0" applyFont="1" applyBorder="1" applyAlignment="1">
      <alignment horizontal="center" vertical="center"/>
    </xf>
    <xf numFmtId="0" fontId="13" fillId="0" borderId="87" xfId="0" applyFont="1" applyBorder="1" applyAlignment="1">
      <alignment horizontal="center" vertical="center" shrinkToFit="1"/>
    </xf>
    <xf numFmtId="41" fontId="13" fillId="0" borderId="87" xfId="1" applyFont="1" applyBorder="1" applyAlignment="1">
      <alignment horizontal="right" vertical="center" shrinkToFit="1"/>
    </xf>
    <xf numFmtId="4" fontId="13" fillId="0" borderId="88" xfId="1" applyNumberFormat="1" applyFont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EF750200}"/>
            </a:ext>
          </a:extLst>
        </xdr:cNvPr>
        <xdr:cNvSpPr>
          <a:spLocks noChangeShapeType="1"/>
        </xdr:cNvSpPr>
      </xdr:nvSpPr>
      <xdr:spPr>
        <a:xfrm>
          <a:off x="11087100" y="569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F0750200}"/>
            </a:ext>
          </a:extLst>
        </xdr:cNvPr>
        <xdr:cNvSpPr>
          <a:spLocks noChangeShapeType="1"/>
        </xdr:cNvSpPr>
      </xdr:nvSpPr>
      <xdr:spPr>
        <a:xfrm>
          <a:off x="11087100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200-0000F1750200}"/>
            </a:ext>
          </a:extLst>
        </xdr:cNvPr>
        <xdr:cNvSpPr>
          <a:spLocks noChangeShapeType="1"/>
        </xdr:cNvSpPr>
      </xdr:nvSpPr>
      <xdr:spPr>
        <a:xfrm>
          <a:off x="11087100" y="569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200-0000F2750200}"/>
            </a:ext>
          </a:extLst>
        </xdr:cNvPr>
        <xdr:cNvSpPr>
          <a:spLocks noChangeShapeType="1"/>
        </xdr:cNvSpPr>
      </xdr:nvSpPr>
      <xdr:spPr>
        <a:xfrm>
          <a:off x="11087100" y="569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F3750200}"/>
            </a:ext>
          </a:extLst>
        </xdr:cNvPr>
        <xdr:cNvSpPr>
          <a:spLocks noChangeShapeType="1"/>
        </xdr:cNvSpPr>
      </xdr:nvSpPr>
      <xdr:spPr>
        <a:xfrm>
          <a:off x="11087100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/&#44208;&#49328;&#44288;&#47144;/&#52572;&#51333;/2025&#45380;%20&#47560;&#50728;%201&#52264;%20&#52628;&#44221;%20&#50696;&#49328;%20&#49464;&#51077;.&#49464;&#52636;%20&#50696;&#49328;&#49436;(&#5050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 예산총칙"/>
      <sheetName val="나. 세입세출(총괄)"/>
      <sheetName val="다. 세입내역서"/>
      <sheetName val="라. 세출내역서"/>
      <sheetName val="라-1.보조금세출"/>
      <sheetName val="라-2.자부담세출"/>
      <sheetName val="라-3.후원금세출"/>
      <sheetName val="마. 세입세출(개요)"/>
      <sheetName val="바. 증감사유"/>
      <sheetName val="사. 임직원보수 일람표"/>
      <sheetName val="아. 자부담 계약직 인건비"/>
      <sheetName val="인건비총계표(보조금)"/>
      <sheetName val="인건비총계표(자부담)"/>
      <sheetName val="자. 일용잡급일람표"/>
    </sheetNames>
    <sheetDataSet>
      <sheetData sheetId="0" refreshError="1"/>
      <sheetData sheetId="1" refreshError="1"/>
      <sheetData sheetId="2"/>
      <sheetData sheetId="3">
        <row r="7">
          <cell r="E7">
            <v>14400000</v>
          </cell>
        </row>
        <row r="9">
          <cell r="D9">
            <v>14400000</v>
          </cell>
          <cell r="E9">
            <v>14400000</v>
          </cell>
        </row>
        <row r="12">
          <cell r="D12">
            <v>0</v>
          </cell>
          <cell r="E12">
            <v>0</v>
          </cell>
        </row>
        <row r="15">
          <cell r="D15">
            <v>0</v>
          </cell>
          <cell r="E15">
            <v>0</v>
          </cell>
        </row>
        <row r="16">
          <cell r="E16">
            <v>159406800</v>
          </cell>
        </row>
        <row r="18">
          <cell r="D18">
            <v>155313130</v>
          </cell>
          <cell r="E18">
            <v>159406800</v>
          </cell>
        </row>
        <row r="19">
          <cell r="D19">
            <v>0</v>
          </cell>
          <cell r="E19">
            <v>0</v>
          </cell>
        </row>
        <row r="20">
          <cell r="D20">
            <v>0</v>
          </cell>
          <cell r="E20">
            <v>0</v>
          </cell>
        </row>
        <row r="21">
          <cell r="E21">
            <v>0</v>
          </cell>
        </row>
        <row r="23">
          <cell r="D23">
            <v>0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5">
          <cell r="E25">
            <v>0</v>
          </cell>
        </row>
        <row r="27">
          <cell r="D27">
            <v>0</v>
          </cell>
          <cell r="E27">
            <v>0</v>
          </cell>
        </row>
        <row r="30">
          <cell r="D30">
            <v>24120000</v>
          </cell>
          <cell r="E30">
            <v>24960021</v>
          </cell>
        </row>
        <row r="31">
          <cell r="D31">
            <v>0</v>
          </cell>
          <cell r="E31">
            <v>0</v>
          </cell>
        </row>
        <row r="32">
          <cell r="D32">
            <v>189560</v>
          </cell>
          <cell r="E32">
            <v>1998860</v>
          </cell>
        </row>
        <row r="35">
          <cell r="D35">
            <v>20000</v>
          </cell>
          <cell r="E35">
            <v>20000</v>
          </cell>
        </row>
        <row r="36">
          <cell r="D36">
            <v>41310</v>
          </cell>
          <cell r="E36">
            <v>42319</v>
          </cell>
        </row>
        <row r="37">
          <cell r="D37">
            <v>40000</v>
          </cell>
          <cell r="E37">
            <v>40000</v>
          </cell>
        </row>
      </sheetData>
      <sheetData sheetId="4">
        <row r="8">
          <cell r="H8">
            <v>149841800</v>
          </cell>
          <cell r="I8">
            <v>0</v>
          </cell>
          <cell r="J8">
            <v>0</v>
          </cell>
          <cell r="K8">
            <v>0</v>
          </cell>
        </row>
        <row r="9">
          <cell r="D9">
            <v>102381000</v>
          </cell>
          <cell r="E9">
            <v>105453400</v>
          </cell>
        </row>
        <row r="14">
          <cell r="D14">
            <v>0</v>
          </cell>
          <cell r="E14">
            <v>0</v>
          </cell>
        </row>
        <row r="16">
          <cell r="D16">
            <v>24745320</v>
          </cell>
          <cell r="E16">
            <v>25134920</v>
          </cell>
        </row>
        <row r="27">
          <cell r="D27">
            <v>10593860</v>
          </cell>
          <cell r="E27">
            <v>10882360</v>
          </cell>
        </row>
        <row r="29">
          <cell r="D29">
            <v>8150950</v>
          </cell>
          <cell r="E29">
            <v>8371120</v>
          </cell>
        </row>
        <row r="35">
          <cell r="D35">
            <v>0</v>
          </cell>
          <cell r="E35">
            <v>0</v>
          </cell>
        </row>
        <row r="39">
          <cell r="J39">
            <v>140000</v>
          </cell>
        </row>
        <row r="40">
          <cell r="D40">
            <v>0</v>
          </cell>
          <cell r="E40">
            <v>0</v>
          </cell>
        </row>
        <row r="45">
          <cell r="D45">
            <v>140000</v>
          </cell>
          <cell r="E45">
            <v>140000</v>
          </cell>
        </row>
        <row r="48">
          <cell r="H48">
            <v>2920000</v>
          </cell>
          <cell r="J48">
            <v>11468000</v>
          </cell>
          <cell r="K48">
            <v>0</v>
          </cell>
        </row>
        <row r="49">
          <cell r="D49">
            <v>0</v>
          </cell>
          <cell r="E49">
            <v>0</v>
          </cell>
        </row>
        <row r="51">
          <cell r="D51">
            <v>4728000</v>
          </cell>
          <cell r="E51">
            <v>4888000</v>
          </cell>
        </row>
        <row r="57">
          <cell r="D57">
            <v>7440000</v>
          </cell>
          <cell r="E57">
            <v>7500000</v>
          </cell>
        </row>
        <row r="60">
          <cell r="D60">
            <v>0</v>
          </cell>
          <cell r="E60">
            <v>0</v>
          </cell>
        </row>
        <row r="67">
          <cell r="D67">
            <v>2000000</v>
          </cell>
          <cell r="E67">
            <v>2000000</v>
          </cell>
        </row>
        <row r="70">
          <cell r="D70">
            <v>0</v>
          </cell>
          <cell r="E70">
            <v>0</v>
          </cell>
        </row>
        <row r="74">
          <cell r="H74">
            <v>220000</v>
          </cell>
          <cell r="K74">
            <v>0</v>
          </cell>
        </row>
        <row r="75">
          <cell r="J75">
            <v>4900000</v>
          </cell>
        </row>
        <row r="76">
          <cell r="D76">
            <v>0</v>
          </cell>
          <cell r="E76">
            <v>0</v>
          </cell>
        </row>
        <row r="77">
          <cell r="D77">
            <v>0</v>
          </cell>
          <cell r="E77">
            <v>0</v>
          </cell>
        </row>
        <row r="84">
          <cell r="D84">
            <v>3220000</v>
          </cell>
          <cell r="E84">
            <v>5120000</v>
          </cell>
        </row>
        <row r="94">
          <cell r="H94">
            <v>4383000</v>
          </cell>
          <cell r="J94">
            <v>19079021</v>
          </cell>
          <cell r="K94">
            <v>0</v>
          </cell>
        </row>
        <row r="95">
          <cell r="D95">
            <v>11680000</v>
          </cell>
          <cell r="E95">
            <v>12559021</v>
          </cell>
        </row>
        <row r="101">
          <cell r="D101">
            <v>3600000</v>
          </cell>
          <cell r="E101">
            <v>3600000</v>
          </cell>
        </row>
        <row r="105">
          <cell r="D105">
            <v>0</v>
          </cell>
          <cell r="E105">
            <v>0</v>
          </cell>
        </row>
        <row r="107">
          <cell r="D107">
            <v>1000000</v>
          </cell>
          <cell r="E107">
            <v>1000000</v>
          </cell>
        </row>
        <row r="110">
          <cell r="D110">
            <v>8220000</v>
          </cell>
          <cell r="E110">
            <v>6303000</v>
          </cell>
        </row>
        <row r="113">
          <cell r="H113">
            <v>2042000</v>
          </cell>
          <cell r="J113">
            <v>3773000</v>
          </cell>
          <cell r="K113">
            <v>0</v>
          </cell>
        </row>
        <row r="114">
          <cell r="D114">
            <v>50000</v>
          </cell>
          <cell r="E114">
            <v>50000</v>
          </cell>
        </row>
        <row r="116">
          <cell r="D116">
            <v>0</v>
          </cell>
          <cell r="E116">
            <v>0</v>
          </cell>
        </row>
        <row r="118">
          <cell r="D118">
            <v>3762000</v>
          </cell>
          <cell r="E118">
            <v>3733000</v>
          </cell>
        </row>
        <row r="130">
          <cell r="D130">
            <v>480000</v>
          </cell>
          <cell r="E130">
            <v>360000</v>
          </cell>
        </row>
        <row r="133">
          <cell r="D133">
            <v>0</v>
          </cell>
          <cell r="E133">
            <v>30000</v>
          </cell>
        </row>
        <row r="135">
          <cell r="D135">
            <v>0</v>
          </cell>
          <cell r="E135">
            <v>0</v>
          </cell>
        </row>
        <row r="137">
          <cell r="D137">
            <v>0</v>
          </cell>
          <cell r="E137">
            <v>0</v>
          </cell>
        </row>
        <row r="139">
          <cell r="D139">
            <v>1642000</v>
          </cell>
          <cell r="E139">
            <v>1642000</v>
          </cell>
        </row>
        <row r="145">
          <cell r="D145">
            <v>0</v>
          </cell>
          <cell r="E145">
            <v>0</v>
          </cell>
        </row>
        <row r="147">
          <cell r="D147">
            <v>0</v>
          </cell>
          <cell r="E147">
            <v>0</v>
          </cell>
        </row>
        <row r="149">
          <cell r="K149">
            <v>0</v>
          </cell>
        </row>
        <row r="151">
          <cell r="D151">
            <v>101310</v>
          </cell>
          <cell r="E151">
            <v>102319</v>
          </cell>
          <cell r="H151">
            <v>41340</v>
          </cell>
          <cell r="J151">
            <v>60979</v>
          </cell>
        </row>
        <row r="152">
          <cell r="J152">
            <v>0</v>
          </cell>
        </row>
        <row r="154">
          <cell r="D154">
            <v>0</v>
          </cell>
          <cell r="E154">
            <v>0</v>
          </cell>
        </row>
        <row r="155">
          <cell r="D155">
            <v>189560</v>
          </cell>
          <cell r="E155">
            <v>1998860</v>
          </cell>
          <cell r="H155">
            <v>1998860</v>
          </cell>
        </row>
      </sheetData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H33"/>
  <sheetViews>
    <sheetView tabSelected="1" view="pageBreakPreview" zoomScale="80" zoomScaleNormal="85" zoomScaleSheetLayoutView="80" workbookViewId="0">
      <selection activeCell="I14" sqref="I14"/>
    </sheetView>
  </sheetViews>
  <sheetFormatPr defaultColWidth="9" defaultRowHeight="13.5" x14ac:dyDescent="0.15"/>
  <cols>
    <col min="1" max="1" width="3.25" style="1" customWidth="1"/>
    <col min="2" max="2" width="13.5" style="1" customWidth="1"/>
    <col min="3" max="3" width="19.125" style="4" customWidth="1"/>
    <col min="4" max="4" width="18.125" style="1" customWidth="1"/>
    <col min="5" max="5" width="19.125" style="4" customWidth="1"/>
    <col min="6" max="6" width="18.125" style="1" customWidth="1"/>
    <col min="7" max="7" width="3.125" style="1" customWidth="1"/>
    <col min="8" max="9" width="9" style="1"/>
    <col min="10" max="10" width="17.125" style="1" customWidth="1"/>
    <col min="11" max="16384" width="9" style="1"/>
  </cols>
  <sheetData>
    <row r="1" spans="1:6" ht="29.25" customHeight="1" x14ac:dyDescent="0.15">
      <c r="B1" s="2" t="s">
        <v>0</v>
      </c>
      <c r="C1" s="2"/>
      <c r="D1" s="2"/>
      <c r="E1" s="2"/>
      <c r="F1" s="2"/>
    </row>
    <row r="2" spans="1:6" ht="18" customHeight="1" x14ac:dyDescent="0.15">
      <c r="A2" s="3"/>
      <c r="B2" s="3"/>
      <c r="C2" s="3"/>
      <c r="D2" s="3"/>
      <c r="E2" s="3"/>
      <c r="F2" s="3"/>
    </row>
    <row r="3" spans="1:6" ht="21.2" customHeight="1" thickBot="1" x14ac:dyDescent="0.2">
      <c r="E3" s="5" t="s">
        <v>1</v>
      </c>
      <c r="F3" s="5"/>
    </row>
    <row r="4" spans="1:6" ht="23.25" customHeight="1" thickBot="1" x14ac:dyDescent="0.2">
      <c r="B4" s="6" t="s">
        <v>2</v>
      </c>
      <c r="C4" s="7" t="s">
        <v>3</v>
      </c>
      <c r="D4" s="8"/>
      <c r="E4" s="9" t="s">
        <v>4</v>
      </c>
      <c r="F4" s="10"/>
    </row>
    <row r="5" spans="1:6" ht="26.45" customHeight="1" thickTop="1" thickBot="1" x14ac:dyDescent="0.2">
      <c r="B5" s="11" t="s">
        <v>5</v>
      </c>
      <c r="C5" s="12">
        <f>D6+D14+D23+D26</f>
        <v>200868000</v>
      </c>
      <c r="D5" s="13"/>
      <c r="E5" s="14">
        <f>F6+F14+F23+F26</f>
        <v>200868000</v>
      </c>
      <c r="F5" s="15"/>
    </row>
    <row r="6" spans="1:6" ht="21.75" customHeight="1" thickTop="1" thickBot="1" x14ac:dyDescent="0.2">
      <c r="B6" s="16" t="s">
        <v>6</v>
      </c>
      <c r="C6" s="17" t="s">
        <v>7</v>
      </c>
      <c r="D6" s="18">
        <f>SUM(D7:D12)</f>
        <v>161447000</v>
      </c>
      <c r="E6" s="19" t="s">
        <v>7</v>
      </c>
      <c r="F6" s="20">
        <f>SUM(F7:F13)</f>
        <v>161447000</v>
      </c>
    </row>
    <row r="7" spans="1:6" ht="19.5" customHeight="1" thickTop="1" x14ac:dyDescent="0.15">
      <c r="B7" s="16"/>
      <c r="C7" s="21" t="s">
        <v>8</v>
      </c>
      <c r="D7" s="22">
        <f>'[1]다. 세입내역서'!E16</f>
        <v>159406800</v>
      </c>
      <c r="E7" s="23" t="s">
        <v>9</v>
      </c>
      <c r="F7" s="24">
        <f>'[1]라. 세출내역서'!H8</f>
        <v>149841800</v>
      </c>
    </row>
    <row r="8" spans="1:6" ht="19.5" customHeight="1" x14ac:dyDescent="0.15">
      <c r="B8" s="16"/>
      <c r="C8" s="25" t="s">
        <v>10</v>
      </c>
      <c r="D8" s="26">
        <f>'[1]다. 세입내역서'!E32</f>
        <v>1998860</v>
      </c>
      <c r="E8" s="27" t="s">
        <v>11</v>
      </c>
      <c r="F8" s="28">
        <f>'[1]라. 세출내역서'!H48</f>
        <v>2920000</v>
      </c>
    </row>
    <row r="9" spans="1:6" ht="19.5" customHeight="1" x14ac:dyDescent="0.15">
      <c r="B9" s="16"/>
      <c r="C9" s="29" t="s">
        <v>12</v>
      </c>
      <c r="D9" s="26">
        <f>'[1]라. 세출내역서'!H151</f>
        <v>41340</v>
      </c>
      <c r="E9" s="30" t="s">
        <v>13</v>
      </c>
      <c r="F9" s="31">
        <f>'[1]라. 세출내역서'!H74</f>
        <v>220000</v>
      </c>
    </row>
    <row r="10" spans="1:6" ht="19.5" customHeight="1" x14ac:dyDescent="0.15">
      <c r="B10" s="16"/>
      <c r="C10" s="25"/>
      <c r="D10" s="32"/>
      <c r="E10" s="30" t="s">
        <v>14</v>
      </c>
      <c r="F10" s="31">
        <f>'[1]라. 세출내역서'!H94</f>
        <v>4383000</v>
      </c>
    </row>
    <row r="11" spans="1:6" ht="19.5" customHeight="1" x14ac:dyDescent="0.15">
      <c r="B11" s="16"/>
      <c r="C11" s="25"/>
      <c r="D11" s="33"/>
      <c r="E11" s="30" t="s">
        <v>15</v>
      </c>
      <c r="F11" s="31">
        <f>'[1]라. 세출내역서'!H113</f>
        <v>2042000</v>
      </c>
    </row>
    <row r="12" spans="1:6" ht="19.5" customHeight="1" x14ac:dyDescent="0.15">
      <c r="B12" s="16"/>
      <c r="C12" s="29"/>
      <c r="D12" s="34"/>
      <c r="E12" s="27" t="s">
        <v>16</v>
      </c>
      <c r="F12" s="28">
        <f>'[1]라. 세출내역서'!H151</f>
        <v>41340</v>
      </c>
    </row>
    <row r="13" spans="1:6" ht="19.5" customHeight="1" x14ac:dyDescent="0.15">
      <c r="B13" s="16"/>
      <c r="C13" s="35"/>
      <c r="D13" s="36"/>
      <c r="E13" s="37" t="s">
        <v>17</v>
      </c>
      <c r="F13" s="28">
        <f>'[1]라. 세출내역서'!H155</f>
        <v>1998860</v>
      </c>
    </row>
    <row r="14" spans="1:6" ht="21.75" customHeight="1" thickBot="1" x14ac:dyDescent="0.2">
      <c r="B14" s="38" t="s">
        <v>18</v>
      </c>
      <c r="C14" s="39" t="s">
        <v>7</v>
      </c>
      <c r="D14" s="40">
        <f>SUM(D15:D18)</f>
        <v>39421000</v>
      </c>
      <c r="E14" s="41" t="s">
        <v>7</v>
      </c>
      <c r="F14" s="42">
        <f>SUM(F15:F22)</f>
        <v>39421000</v>
      </c>
    </row>
    <row r="15" spans="1:6" ht="19.5" customHeight="1" thickTop="1" x14ac:dyDescent="0.15">
      <c r="B15" s="16"/>
      <c r="C15" s="43" t="s">
        <v>19</v>
      </c>
      <c r="D15" s="44">
        <f>'[1]다. 세입내역서'!E7</f>
        <v>14400000</v>
      </c>
      <c r="E15" s="27" t="s">
        <v>9</v>
      </c>
      <c r="F15" s="28">
        <f>'[1]라. 세출내역서'!J8</f>
        <v>0</v>
      </c>
    </row>
    <row r="16" spans="1:6" ht="27.75" customHeight="1" x14ac:dyDescent="0.15">
      <c r="B16" s="16"/>
      <c r="C16" s="29" t="s">
        <v>20</v>
      </c>
      <c r="D16" s="34">
        <v>0</v>
      </c>
      <c r="E16" s="27" t="s">
        <v>21</v>
      </c>
      <c r="F16" s="28">
        <f>'[1]라. 세출내역서'!J39</f>
        <v>140000</v>
      </c>
    </row>
    <row r="17" spans="2:8" ht="19.5" customHeight="1" x14ac:dyDescent="0.15">
      <c r="B17" s="16"/>
      <c r="C17" s="29" t="s">
        <v>10</v>
      </c>
      <c r="D17" s="44">
        <f>'[1]다. 세입내역서'!E30</f>
        <v>24960021</v>
      </c>
      <c r="E17" s="45" t="s">
        <v>11</v>
      </c>
      <c r="F17" s="28">
        <f>'[1]라. 세출내역서'!J48</f>
        <v>11468000</v>
      </c>
    </row>
    <row r="18" spans="2:8" ht="19.5" customHeight="1" x14ac:dyDescent="0.15">
      <c r="B18" s="16"/>
      <c r="C18" s="29" t="s">
        <v>12</v>
      </c>
      <c r="D18" s="44">
        <f>'[1]라. 세출내역서'!J151</f>
        <v>60979</v>
      </c>
      <c r="E18" s="30" t="s">
        <v>13</v>
      </c>
      <c r="F18" s="31">
        <f>'[1]라. 세출내역서'!J75</f>
        <v>4900000</v>
      </c>
    </row>
    <row r="19" spans="2:8" ht="19.5" customHeight="1" x14ac:dyDescent="0.15">
      <c r="B19" s="16"/>
      <c r="C19" s="46"/>
      <c r="D19" s="33"/>
      <c r="E19" s="30" t="s">
        <v>14</v>
      </c>
      <c r="F19" s="31">
        <f>'[1]라. 세출내역서'!J94</f>
        <v>19079021</v>
      </c>
    </row>
    <row r="20" spans="2:8" ht="19.5" customHeight="1" x14ac:dyDescent="0.15">
      <c r="B20" s="16"/>
      <c r="C20" s="46"/>
      <c r="D20" s="33"/>
      <c r="E20" s="30" t="s">
        <v>15</v>
      </c>
      <c r="F20" s="31">
        <f>'[1]라. 세출내역서'!J113</f>
        <v>3773000</v>
      </c>
      <c r="H20" s="47"/>
    </row>
    <row r="21" spans="2:8" ht="19.5" customHeight="1" x14ac:dyDescent="0.15">
      <c r="B21" s="16"/>
      <c r="C21" s="46"/>
      <c r="D21" s="33"/>
      <c r="E21" s="48" t="s">
        <v>16</v>
      </c>
      <c r="F21" s="31">
        <f>'[1]라. 세출내역서'!J151</f>
        <v>60979</v>
      </c>
    </row>
    <row r="22" spans="2:8" ht="21.75" customHeight="1" x14ac:dyDescent="0.15">
      <c r="B22" s="16"/>
      <c r="C22" s="49"/>
      <c r="D22" s="50"/>
      <c r="E22" s="51" t="s">
        <v>22</v>
      </c>
      <c r="F22" s="52">
        <f>'[1]라. 세출내역서'!J152</f>
        <v>0</v>
      </c>
    </row>
    <row r="23" spans="2:8" ht="21.75" customHeight="1" thickBot="1" x14ac:dyDescent="0.2">
      <c r="B23" s="38" t="s">
        <v>23</v>
      </c>
      <c r="C23" s="39" t="s">
        <v>7</v>
      </c>
      <c r="D23" s="53">
        <f>SUM(D24:D25)</f>
        <v>0</v>
      </c>
      <c r="E23" s="54" t="s">
        <v>7</v>
      </c>
      <c r="F23" s="55">
        <f>SUM(F24:F25)</f>
        <v>0</v>
      </c>
    </row>
    <row r="24" spans="2:8" ht="19.5" customHeight="1" thickTop="1" x14ac:dyDescent="0.15">
      <c r="B24" s="16" t="s">
        <v>24</v>
      </c>
      <c r="C24" s="43" t="s">
        <v>25</v>
      </c>
      <c r="D24" s="56">
        <f>'[1]다. 세입내역서'!E25</f>
        <v>0</v>
      </c>
      <c r="E24" s="57" t="s">
        <v>9</v>
      </c>
      <c r="F24" s="58">
        <f>'[1]라. 세출내역서'!I8</f>
        <v>0</v>
      </c>
    </row>
    <row r="25" spans="2:8" ht="27.75" customHeight="1" x14ac:dyDescent="0.15">
      <c r="B25" s="16"/>
      <c r="C25" s="29" t="s">
        <v>10</v>
      </c>
      <c r="D25" s="59">
        <v>0</v>
      </c>
      <c r="E25" s="57"/>
      <c r="F25" s="58"/>
    </row>
    <row r="26" spans="2:8" ht="19.5" customHeight="1" thickBot="1" x14ac:dyDescent="0.2">
      <c r="B26" s="38" t="s">
        <v>26</v>
      </c>
      <c r="C26" s="39" t="s">
        <v>7</v>
      </c>
      <c r="D26" s="53">
        <f>SUM(D27:D31)</f>
        <v>0</v>
      </c>
      <c r="E26" s="54" t="s">
        <v>7</v>
      </c>
      <c r="F26" s="55">
        <f>SUM(F27:F32)</f>
        <v>0</v>
      </c>
    </row>
    <row r="27" spans="2:8" ht="19.5" customHeight="1" thickTop="1" x14ac:dyDescent="0.15">
      <c r="B27" s="16"/>
      <c r="C27" s="43" t="s">
        <v>27</v>
      </c>
      <c r="D27" s="56">
        <f>'[1]다. 세입내역서'!E21</f>
        <v>0</v>
      </c>
      <c r="E27" s="23" t="s">
        <v>9</v>
      </c>
      <c r="F27" s="24">
        <f>'[1]라. 세출내역서'!K8</f>
        <v>0</v>
      </c>
    </row>
    <row r="28" spans="2:8" ht="19.5" customHeight="1" x14ac:dyDescent="0.15">
      <c r="B28" s="16"/>
      <c r="C28" s="46" t="s">
        <v>10</v>
      </c>
      <c r="D28" s="60">
        <f>'[1]다. 세입내역서'!E31</f>
        <v>0</v>
      </c>
      <c r="E28" s="57" t="s">
        <v>11</v>
      </c>
      <c r="F28" s="58">
        <f>'[1]라. 세출내역서'!K48</f>
        <v>0</v>
      </c>
    </row>
    <row r="29" spans="2:8" ht="19.5" customHeight="1" x14ac:dyDescent="0.15">
      <c r="B29" s="16"/>
      <c r="C29" s="46" t="s">
        <v>12</v>
      </c>
      <c r="D29" s="60">
        <v>0</v>
      </c>
      <c r="E29" s="61" t="s">
        <v>13</v>
      </c>
      <c r="F29" s="62">
        <f>'[1]라. 세출내역서'!K74</f>
        <v>0</v>
      </c>
    </row>
    <row r="30" spans="2:8" ht="19.5" customHeight="1" x14ac:dyDescent="0.15">
      <c r="B30" s="16"/>
      <c r="C30" s="46"/>
      <c r="D30" s="60"/>
      <c r="E30" s="61" t="s">
        <v>14</v>
      </c>
      <c r="F30" s="62">
        <f>'[1]라. 세출내역서'!K94</f>
        <v>0</v>
      </c>
    </row>
    <row r="31" spans="2:8" ht="19.5" customHeight="1" x14ac:dyDescent="0.15">
      <c r="B31" s="16"/>
      <c r="C31" s="46"/>
      <c r="D31" s="60"/>
      <c r="E31" s="63" t="s">
        <v>15</v>
      </c>
      <c r="F31" s="62">
        <f>'[1]라. 세출내역서'!K113</f>
        <v>0</v>
      </c>
    </row>
    <row r="32" spans="2:8" ht="18" customHeight="1" thickBot="1" x14ac:dyDescent="0.2">
      <c r="B32" s="64"/>
      <c r="C32" s="65"/>
      <c r="D32" s="66"/>
      <c r="E32" s="67" t="s">
        <v>16</v>
      </c>
      <c r="F32" s="68">
        <f>'[1]라. 세출내역서'!K149</f>
        <v>0</v>
      </c>
    </row>
    <row r="33" spans="5:6" ht="18" customHeight="1" x14ac:dyDescent="0.15">
      <c r="E33" s="69"/>
      <c r="F33" s="69"/>
    </row>
  </sheetData>
  <mergeCells count="7">
    <mergeCell ref="E33:F33"/>
    <mergeCell ref="B1:F1"/>
    <mergeCell ref="E3:F3"/>
    <mergeCell ref="C4:D4"/>
    <mergeCell ref="E4:F4"/>
    <mergeCell ref="C5:D5"/>
    <mergeCell ref="E5:F5"/>
  </mergeCells>
  <phoneticPr fontId="3" type="noConversion"/>
  <printOptions horizontalCentered="1"/>
  <pageMargins left="0.35430556535720825" right="0.35430556535720825" top="0.98416668176651001" bottom="0.98416668176651001" header="0.51180553436279297" footer="0.51180553436279297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CD5B5"/>
    <pageSetUpPr fitToPage="1"/>
  </sheetPr>
  <dimension ref="A1:S55"/>
  <sheetViews>
    <sheetView zoomScaleNormal="100" zoomScaleSheetLayoutView="100" workbookViewId="0">
      <pane ySplit="7" topLeftCell="A8" activePane="bottomLeft" state="frozen"/>
      <selection activeCell="C21" sqref="C21"/>
      <selection pane="bottomLeft" activeCell="R36" sqref="R36"/>
    </sheetView>
  </sheetViews>
  <sheetFormatPr defaultColWidth="9" defaultRowHeight="12.95" customHeight="1" x14ac:dyDescent="0.15"/>
  <cols>
    <col min="1" max="2" width="9" style="70"/>
    <col min="3" max="3" width="16.25" style="70" customWidth="1"/>
    <col min="4" max="5" width="13.75" style="71" customWidth="1"/>
    <col min="6" max="6" width="10.25" style="71" customWidth="1"/>
    <col min="7" max="7" width="10" style="71" customWidth="1"/>
    <col min="8" max="8" width="10.75" style="70" customWidth="1"/>
    <col min="9" max="9" width="9" style="70"/>
    <col min="10" max="10" width="16.25" style="72" customWidth="1"/>
    <col min="11" max="12" width="13.75" style="71" customWidth="1"/>
    <col min="13" max="13" width="10.125" style="71" customWidth="1"/>
    <col min="14" max="14" width="9.875" style="71" customWidth="1"/>
    <col min="15" max="15" width="6.625" style="73" customWidth="1"/>
    <col min="16" max="16" width="4.875" style="74" customWidth="1"/>
    <col min="17" max="17" width="8.75" style="75" customWidth="1"/>
    <col min="18" max="18" width="12.625" style="75" customWidth="1"/>
    <col min="19" max="19" width="6.75" style="74" customWidth="1"/>
    <col min="20" max="20" width="5" style="73" customWidth="1"/>
    <col min="21" max="22" width="5.5" style="73" customWidth="1"/>
    <col min="23" max="23" width="6.375" style="73" customWidth="1"/>
    <col min="24" max="16384" width="9" style="73"/>
  </cols>
  <sheetData>
    <row r="1" spans="1:18" ht="8.4499999999999993" customHeight="1" x14ac:dyDescent="0.15"/>
    <row r="2" spans="1:18" ht="23.25" customHeight="1" x14ac:dyDescent="0.15">
      <c r="A2" s="76" t="s">
        <v>28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</row>
    <row r="3" spans="1:18" ht="10.5" customHeight="1" x14ac:dyDescent="0.15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8" t="s">
        <v>29</v>
      </c>
      <c r="N3" s="78"/>
    </row>
    <row r="4" spans="1:18" ht="21.2" customHeight="1" x14ac:dyDescent="0.15">
      <c r="A4" s="79" t="s">
        <v>30</v>
      </c>
      <c r="B4" s="80"/>
      <c r="C4" s="80"/>
      <c r="D4" s="80"/>
      <c r="E4" s="80"/>
      <c r="F4" s="80"/>
      <c r="G4" s="81"/>
      <c r="H4" s="82" t="s">
        <v>31</v>
      </c>
      <c r="I4" s="80"/>
      <c r="J4" s="80"/>
      <c r="K4" s="80"/>
      <c r="L4" s="80"/>
      <c r="M4" s="83"/>
      <c r="N4" s="84"/>
    </row>
    <row r="5" spans="1:18" ht="15" customHeight="1" x14ac:dyDescent="0.15">
      <c r="A5" s="85" t="s">
        <v>32</v>
      </c>
      <c r="B5" s="86"/>
      <c r="C5" s="86"/>
      <c r="D5" s="87" t="s">
        <v>33</v>
      </c>
      <c r="E5" s="87" t="s">
        <v>34</v>
      </c>
      <c r="F5" s="87" t="s">
        <v>35</v>
      </c>
      <c r="G5" s="88" t="s">
        <v>36</v>
      </c>
      <c r="H5" s="89" t="s">
        <v>32</v>
      </c>
      <c r="I5" s="86"/>
      <c r="J5" s="86"/>
      <c r="K5" s="87" t="str">
        <f>D5</f>
        <v>2025년본예산
 (A)</v>
      </c>
      <c r="L5" s="87" t="str">
        <f>E5</f>
        <v>2025년 1차추경 (B)</v>
      </c>
      <c r="M5" s="87" t="s">
        <v>35</v>
      </c>
      <c r="N5" s="90" t="s">
        <v>36</v>
      </c>
    </row>
    <row r="6" spans="1:18" ht="16.5" customHeight="1" thickBot="1" x14ac:dyDescent="0.2">
      <c r="A6" s="91" t="s">
        <v>37</v>
      </c>
      <c r="B6" s="92" t="s">
        <v>38</v>
      </c>
      <c r="C6" s="92" t="s">
        <v>39</v>
      </c>
      <c r="D6" s="93"/>
      <c r="E6" s="93"/>
      <c r="F6" s="93"/>
      <c r="G6" s="94"/>
      <c r="H6" s="95" t="s">
        <v>37</v>
      </c>
      <c r="I6" s="92" t="s">
        <v>38</v>
      </c>
      <c r="J6" s="96" t="s">
        <v>39</v>
      </c>
      <c r="K6" s="93"/>
      <c r="L6" s="93"/>
      <c r="M6" s="93"/>
      <c r="N6" s="97"/>
    </row>
    <row r="7" spans="1:18" ht="24" customHeight="1" thickTop="1" thickBot="1" x14ac:dyDescent="0.2">
      <c r="A7" s="98" t="s">
        <v>40</v>
      </c>
      <c r="B7" s="99"/>
      <c r="C7" s="99"/>
      <c r="D7" s="100">
        <f>D8+D11+D14+D17+D22+D26+D29+D34</f>
        <v>194124000</v>
      </c>
      <c r="E7" s="101">
        <f>E8+E11+E14+E17+E22+E26+E29+E34</f>
        <v>200868000</v>
      </c>
      <c r="F7" s="101">
        <f>E7-D7</f>
        <v>6744000</v>
      </c>
      <c r="G7" s="102">
        <f>F7/D7*100</f>
        <v>3.4740681214069355</v>
      </c>
      <c r="H7" s="103" t="s">
        <v>40</v>
      </c>
      <c r="I7" s="104"/>
      <c r="J7" s="104"/>
      <c r="K7" s="105">
        <f>K8+K26+K31+K49+K52</f>
        <v>194124000</v>
      </c>
      <c r="L7" s="105">
        <f>L8+L26+L31+L49+L52</f>
        <v>200868000</v>
      </c>
      <c r="M7" s="101">
        <f>L7-K7</f>
        <v>6744000</v>
      </c>
      <c r="N7" s="106">
        <f t="shared" ref="N7:N27" si="0">M7/K7*100</f>
        <v>3.4740681214069355</v>
      </c>
      <c r="P7" s="107"/>
      <c r="Q7" s="108"/>
      <c r="R7" s="108"/>
    </row>
    <row r="8" spans="1:18" ht="16.5" customHeight="1" thickTop="1" x14ac:dyDescent="0.15">
      <c r="A8" s="109" t="s">
        <v>41</v>
      </c>
      <c r="B8" s="110" t="s">
        <v>42</v>
      </c>
      <c r="C8" s="110"/>
      <c r="D8" s="111">
        <f>D9</f>
        <v>14400000</v>
      </c>
      <c r="E8" s="112">
        <f>E9</f>
        <v>14400000</v>
      </c>
      <c r="F8" s="112">
        <f>E8-D8</f>
        <v>0</v>
      </c>
      <c r="G8" s="113">
        <f t="shared" ref="G8:G37" si="1">F8/D8*100</f>
        <v>0</v>
      </c>
      <c r="H8" s="114" t="s">
        <v>43</v>
      </c>
      <c r="I8" s="115" t="s">
        <v>42</v>
      </c>
      <c r="J8" s="115"/>
      <c r="K8" s="116">
        <f>K9+K16+K19</f>
        <v>160179130</v>
      </c>
      <c r="L8" s="116">
        <f>L9+L16+L19</f>
        <v>164369800</v>
      </c>
      <c r="M8" s="116">
        <f>L8-K8</f>
        <v>4190670</v>
      </c>
      <c r="N8" s="117">
        <f t="shared" si="0"/>
        <v>2.6162397061340013</v>
      </c>
      <c r="Q8" s="118"/>
    </row>
    <row r="9" spans="1:18" ht="16.5" customHeight="1" x14ac:dyDescent="0.15">
      <c r="A9" s="119"/>
      <c r="B9" s="120" t="s">
        <v>19</v>
      </c>
      <c r="C9" s="120" t="s">
        <v>44</v>
      </c>
      <c r="D9" s="121">
        <f>D10</f>
        <v>14400000</v>
      </c>
      <c r="E9" s="121">
        <f>E10</f>
        <v>14400000</v>
      </c>
      <c r="F9" s="121">
        <f>E9-D9</f>
        <v>0</v>
      </c>
      <c r="G9" s="122">
        <f t="shared" si="1"/>
        <v>0</v>
      </c>
      <c r="H9" s="123"/>
      <c r="I9" s="124" t="s">
        <v>45</v>
      </c>
      <c r="J9" s="124" t="s">
        <v>44</v>
      </c>
      <c r="K9" s="125">
        <f>SUM(K10:K15)</f>
        <v>145871130</v>
      </c>
      <c r="L9" s="125">
        <f>SUM(L10:L15)</f>
        <v>149841800</v>
      </c>
      <c r="M9" s="125">
        <f>L9-K9</f>
        <v>3970670</v>
      </c>
      <c r="N9" s="126">
        <f t="shared" si="0"/>
        <v>2.722039652397291</v>
      </c>
      <c r="P9" s="127"/>
      <c r="Q9" s="118"/>
    </row>
    <row r="10" spans="1:18" ht="16.5" customHeight="1" x14ac:dyDescent="0.15">
      <c r="A10" s="119"/>
      <c r="B10" s="128"/>
      <c r="C10" s="128" t="s">
        <v>19</v>
      </c>
      <c r="D10" s="129">
        <f>'[1]다. 세입내역서'!D9</f>
        <v>14400000</v>
      </c>
      <c r="E10" s="129">
        <f>'[1]다. 세입내역서'!E9</f>
        <v>14400000</v>
      </c>
      <c r="F10" s="129">
        <f>E10-D10</f>
        <v>0</v>
      </c>
      <c r="G10" s="130">
        <f t="shared" si="1"/>
        <v>0</v>
      </c>
      <c r="H10" s="123"/>
      <c r="I10" s="131"/>
      <c r="J10" s="131" t="s">
        <v>46</v>
      </c>
      <c r="K10" s="129">
        <f>'[1]라. 세출내역서'!D9</f>
        <v>102381000</v>
      </c>
      <c r="L10" s="129">
        <f>'[1]라. 세출내역서'!E9</f>
        <v>105453400</v>
      </c>
      <c r="M10" s="129">
        <f>L10-K10</f>
        <v>3072400</v>
      </c>
      <c r="N10" s="132">
        <f t="shared" si="0"/>
        <v>3.000947441419795</v>
      </c>
    </row>
    <row r="11" spans="1:18" ht="16.5" customHeight="1" x14ac:dyDescent="0.15">
      <c r="A11" s="133" t="s">
        <v>20</v>
      </c>
      <c r="B11" s="134" t="s">
        <v>42</v>
      </c>
      <c r="C11" s="134"/>
      <c r="D11" s="111">
        <f>D12</f>
        <v>0</v>
      </c>
      <c r="E11" s="111">
        <f>E12</f>
        <v>0</v>
      </c>
      <c r="F11" s="111">
        <v>0</v>
      </c>
      <c r="G11" s="135">
        <v>0</v>
      </c>
      <c r="H11" s="123"/>
      <c r="I11" s="131"/>
      <c r="J11" s="131" t="s">
        <v>47</v>
      </c>
      <c r="K11" s="129">
        <f>'[1]라. 세출내역서'!D14</f>
        <v>0</v>
      </c>
      <c r="L11" s="129">
        <f>'[1]라. 세출내역서'!E14</f>
        <v>0</v>
      </c>
      <c r="M11" s="129">
        <f t="shared" ref="M11:M15" si="2">L11-K11</f>
        <v>0</v>
      </c>
      <c r="N11" s="132">
        <v>0</v>
      </c>
    </row>
    <row r="12" spans="1:18" ht="16.5" customHeight="1" x14ac:dyDescent="0.15">
      <c r="A12" s="119"/>
      <c r="B12" s="120" t="s">
        <v>20</v>
      </c>
      <c r="C12" s="120" t="s">
        <v>44</v>
      </c>
      <c r="D12" s="121">
        <f>D13</f>
        <v>0</v>
      </c>
      <c r="E12" s="121">
        <f>E13</f>
        <v>0</v>
      </c>
      <c r="F12" s="121">
        <v>0</v>
      </c>
      <c r="G12" s="122">
        <v>0</v>
      </c>
      <c r="H12" s="123"/>
      <c r="I12" s="131"/>
      <c r="J12" s="131" t="s">
        <v>48</v>
      </c>
      <c r="K12" s="129">
        <f>'[1]라. 세출내역서'!D16</f>
        <v>24745320</v>
      </c>
      <c r="L12" s="129">
        <f>'[1]라. 세출내역서'!E16</f>
        <v>25134920</v>
      </c>
      <c r="M12" s="129">
        <f t="shared" si="2"/>
        <v>389600</v>
      </c>
      <c r="N12" s="132">
        <f t="shared" si="0"/>
        <v>1.5744391262671082</v>
      </c>
    </row>
    <row r="13" spans="1:18" ht="16.5" customHeight="1" x14ac:dyDescent="0.15">
      <c r="A13" s="119"/>
      <c r="B13" s="128"/>
      <c r="C13" s="128" t="s">
        <v>49</v>
      </c>
      <c r="D13" s="129">
        <f>'[1]다. 세입내역서'!D12</f>
        <v>0</v>
      </c>
      <c r="E13" s="129">
        <f>'[1]다. 세입내역서'!E12</f>
        <v>0</v>
      </c>
      <c r="F13" s="129">
        <v>0</v>
      </c>
      <c r="G13" s="130">
        <v>0</v>
      </c>
      <c r="H13" s="123"/>
      <c r="I13" s="131"/>
      <c r="J13" s="131" t="s">
        <v>50</v>
      </c>
      <c r="K13" s="129">
        <f>'[1]라. 세출내역서'!D27</f>
        <v>10593860</v>
      </c>
      <c r="L13" s="129">
        <f>'[1]라. 세출내역서'!E27</f>
        <v>10882360</v>
      </c>
      <c r="M13" s="129">
        <f t="shared" si="2"/>
        <v>288500</v>
      </c>
      <c r="N13" s="132">
        <f t="shared" si="0"/>
        <v>2.7232755577287224</v>
      </c>
    </row>
    <row r="14" spans="1:18" ht="16.5" customHeight="1" x14ac:dyDescent="0.15">
      <c r="A14" s="133" t="s">
        <v>51</v>
      </c>
      <c r="B14" s="134" t="s">
        <v>42</v>
      </c>
      <c r="C14" s="134"/>
      <c r="D14" s="111">
        <f>D15</f>
        <v>0</v>
      </c>
      <c r="E14" s="111">
        <f>E15</f>
        <v>0</v>
      </c>
      <c r="F14" s="111">
        <v>0</v>
      </c>
      <c r="G14" s="135">
        <v>0</v>
      </c>
      <c r="H14" s="123"/>
      <c r="I14" s="131"/>
      <c r="J14" s="131" t="s">
        <v>52</v>
      </c>
      <c r="K14" s="129">
        <f>'[1]라. 세출내역서'!D29</f>
        <v>8150950</v>
      </c>
      <c r="L14" s="129">
        <f>'[1]라. 세출내역서'!E29</f>
        <v>8371120</v>
      </c>
      <c r="M14" s="129">
        <f t="shared" si="2"/>
        <v>220170</v>
      </c>
      <c r="N14" s="132">
        <f t="shared" si="0"/>
        <v>2.7011575337844054</v>
      </c>
      <c r="P14" s="108"/>
    </row>
    <row r="15" spans="1:18" ht="16.5" customHeight="1" x14ac:dyDescent="0.15">
      <c r="A15" s="119"/>
      <c r="B15" s="120" t="s">
        <v>51</v>
      </c>
      <c r="C15" s="120" t="s">
        <v>44</v>
      </c>
      <c r="D15" s="121">
        <f>D16</f>
        <v>0</v>
      </c>
      <c r="E15" s="121">
        <f>E16</f>
        <v>0</v>
      </c>
      <c r="F15" s="121">
        <v>0</v>
      </c>
      <c r="G15" s="122">
        <v>0</v>
      </c>
      <c r="H15" s="123"/>
      <c r="I15" s="131"/>
      <c r="J15" s="131" t="s">
        <v>53</v>
      </c>
      <c r="K15" s="129">
        <f>'[1]라. 세출내역서'!D35</f>
        <v>0</v>
      </c>
      <c r="L15" s="129">
        <f>'[1]라. 세출내역서'!E35</f>
        <v>0</v>
      </c>
      <c r="M15" s="129">
        <f t="shared" si="2"/>
        <v>0</v>
      </c>
      <c r="N15" s="132">
        <v>0</v>
      </c>
    </row>
    <row r="16" spans="1:18" ht="16.5" customHeight="1" x14ac:dyDescent="0.15">
      <c r="A16" s="119"/>
      <c r="B16" s="128"/>
      <c r="C16" s="128" t="s">
        <v>51</v>
      </c>
      <c r="D16" s="129">
        <f>'[1]다. 세입내역서'!D15</f>
        <v>0</v>
      </c>
      <c r="E16" s="129">
        <f>'[1]다. 세입내역서'!E15</f>
        <v>0</v>
      </c>
      <c r="F16" s="129">
        <v>0</v>
      </c>
      <c r="G16" s="130">
        <v>0</v>
      </c>
      <c r="H16" s="123"/>
      <c r="I16" s="124" t="s">
        <v>21</v>
      </c>
      <c r="J16" s="124" t="s">
        <v>44</v>
      </c>
      <c r="K16" s="121">
        <f>SUM(K17:K18)</f>
        <v>140000</v>
      </c>
      <c r="L16" s="121">
        <f>SUM(L17:L18)</f>
        <v>140000</v>
      </c>
      <c r="M16" s="121">
        <f>L16-K16</f>
        <v>0</v>
      </c>
      <c r="N16" s="126">
        <v>0</v>
      </c>
    </row>
    <row r="17" spans="1:18" ht="16.5" customHeight="1" x14ac:dyDescent="0.15">
      <c r="A17" s="133" t="s">
        <v>8</v>
      </c>
      <c r="B17" s="134" t="s">
        <v>42</v>
      </c>
      <c r="C17" s="134"/>
      <c r="D17" s="136">
        <f>D18</f>
        <v>155313130</v>
      </c>
      <c r="E17" s="111">
        <f>E18</f>
        <v>159406800</v>
      </c>
      <c r="F17" s="111">
        <f t="shared" ref="F17:F33" si="3">E17-D17</f>
        <v>4093670</v>
      </c>
      <c r="G17" s="135">
        <f t="shared" si="1"/>
        <v>2.6357526887778255</v>
      </c>
      <c r="H17" s="123"/>
      <c r="I17" s="131"/>
      <c r="J17" s="131" t="s">
        <v>54</v>
      </c>
      <c r="K17" s="129">
        <f>'[1]라. 세출내역서'!D40</f>
        <v>0</v>
      </c>
      <c r="L17" s="129">
        <f>'[1]라. 세출내역서'!E40</f>
        <v>0</v>
      </c>
      <c r="M17" s="129">
        <f t="shared" ref="M17:M18" si="4">L17-K17</f>
        <v>0</v>
      </c>
      <c r="N17" s="132">
        <v>0</v>
      </c>
    </row>
    <row r="18" spans="1:18" ht="16.5" customHeight="1" x14ac:dyDescent="0.15">
      <c r="A18" s="119"/>
      <c r="B18" s="120" t="s">
        <v>8</v>
      </c>
      <c r="C18" s="120" t="s">
        <v>44</v>
      </c>
      <c r="D18" s="137">
        <f>SUM(D19:D21)</f>
        <v>155313130</v>
      </c>
      <c r="E18" s="121">
        <f>SUM(E19:E21)</f>
        <v>159406800</v>
      </c>
      <c r="F18" s="121">
        <f t="shared" si="3"/>
        <v>4093670</v>
      </c>
      <c r="G18" s="122">
        <f t="shared" si="1"/>
        <v>2.6357526887778255</v>
      </c>
      <c r="H18" s="123"/>
      <c r="I18" s="131"/>
      <c r="J18" s="131" t="s">
        <v>55</v>
      </c>
      <c r="K18" s="129">
        <f>'[1]라. 세출내역서'!D45</f>
        <v>140000</v>
      </c>
      <c r="L18" s="129">
        <f>'[1]라. 세출내역서'!E45</f>
        <v>140000</v>
      </c>
      <c r="M18" s="129">
        <f t="shared" si="4"/>
        <v>0</v>
      </c>
      <c r="N18" s="132">
        <v>0</v>
      </c>
      <c r="Q18" s="118"/>
    </row>
    <row r="19" spans="1:18" ht="16.5" customHeight="1" x14ac:dyDescent="0.15">
      <c r="A19" s="119"/>
      <c r="B19" s="128"/>
      <c r="C19" s="128" t="s">
        <v>56</v>
      </c>
      <c r="D19" s="129">
        <f>'[1]다. 세입내역서'!D18</f>
        <v>155313130</v>
      </c>
      <c r="E19" s="129">
        <f>'[1]다. 세입내역서'!E18</f>
        <v>159406800</v>
      </c>
      <c r="F19" s="129">
        <f t="shared" si="3"/>
        <v>4093670</v>
      </c>
      <c r="G19" s="130">
        <f t="shared" si="1"/>
        <v>2.6357526887778255</v>
      </c>
      <c r="H19" s="123"/>
      <c r="I19" s="124" t="s">
        <v>57</v>
      </c>
      <c r="J19" s="124" t="s">
        <v>44</v>
      </c>
      <c r="K19" s="121">
        <f>SUM(K20:K25)</f>
        <v>14168000</v>
      </c>
      <c r="L19" s="121">
        <f>SUM(L20:L25)</f>
        <v>14388000</v>
      </c>
      <c r="M19" s="121">
        <f>L19-K19</f>
        <v>220000</v>
      </c>
      <c r="N19" s="126">
        <f t="shared" si="0"/>
        <v>1.5527950310559007</v>
      </c>
    </row>
    <row r="20" spans="1:18" ht="16.5" customHeight="1" x14ac:dyDescent="0.15">
      <c r="A20" s="119"/>
      <c r="B20" s="128"/>
      <c r="C20" s="128" t="s">
        <v>58</v>
      </c>
      <c r="D20" s="129">
        <f>'[1]다. 세입내역서'!D19</f>
        <v>0</v>
      </c>
      <c r="E20" s="129">
        <f>'[1]다. 세입내역서'!E19</f>
        <v>0</v>
      </c>
      <c r="F20" s="129">
        <f t="shared" si="3"/>
        <v>0</v>
      </c>
      <c r="G20" s="130">
        <v>0</v>
      </c>
      <c r="H20" s="123"/>
      <c r="I20" s="131"/>
      <c r="J20" s="131" t="s">
        <v>59</v>
      </c>
      <c r="K20" s="129">
        <f>'[1]라. 세출내역서'!D49</f>
        <v>0</v>
      </c>
      <c r="L20" s="129">
        <f>'[1]라. 세출내역서'!E49</f>
        <v>0</v>
      </c>
      <c r="M20" s="129">
        <f t="shared" ref="M20:M25" si="5">L20-K20</f>
        <v>0</v>
      </c>
      <c r="N20" s="132">
        <v>0</v>
      </c>
    </row>
    <row r="21" spans="1:18" ht="16.5" customHeight="1" x14ac:dyDescent="0.15">
      <c r="A21" s="119"/>
      <c r="B21" s="128"/>
      <c r="C21" s="128" t="s">
        <v>60</v>
      </c>
      <c r="D21" s="129">
        <f>'[1]다. 세입내역서'!D20</f>
        <v>0</v>
      </c>
      <c r="E21" s="129">
        <f>'[1]다. 세입내역서'!E20</f>
        <v>0</v>
      </c>
      <c r="F21" s="129">
        <f t="shared" si="3"/>
        <v>0</v>
      </c>
      <c r="G21" s="130">
        <v>0</v>
      </c>
      <c r="H21" s="123"/>
      <c r="I21" s="131"/>
      <c r="J21" s="131" t="s">
        <v>61</v>
      </c>
      <c r="K21" s="129">
        <f>'[1]라. 세출내역서'!D51</f>
        <v>4728000</v>
      </c>
      <c r="L21" s="129">
        <f>'[1]라. 세출내역서'!E51</f>
        <v>4888000</v>
      </c>
      <c r="M21" s="129">
        <f t="shared" si="5"/>
        <v>160000</v>
      </c>
      <c r="N21" s="132">
        <f t="shared" si="0"/>
        <v>3.3840947546531304</v>
      </c>
    </row>
    <row r="22" spans="1:18" ht="16.5" customHeight="1" x14ac:dyDescent="0.15">
      <c r="A22" s="133" t="s">
        <v>26</v>
      </c>
      <c r="B22" s="134" t="s">
        <v>42</v>
      </c>
      <c r="C22" s="134"/>
      <c r="D22" s="111">
        <f>D23</f>
        <v>0</v>
      </c>
      <c r="E22" s="111">
        <f>E23</f>
        <v>0</v>
      </c>
      <c r="F22" s="111">
        <f t="shared" si="3"/>
        <v>0</v>
      </c>
      <c r="G22" s="135">
        <v>0</v>
      </c>
      <c r="H22" s="123"/>
      <c r="I22" s="131"/>
      <c r="J22" s="131" t="s">
        <v>62</v>
      </c>
      <c r="K22" s="129">
        <f>'[1]라. 세출내역서'!D57</f>
        <v>7440000</v>
      </c>
      <c r="L22" s="129">
        <f>'[1]라. 세출내역서'!E57</f>
        <v>7500000</v>
      </c>
      <c r="M22" s="129">
        <f t="shared" si="5"/>
        <v>60000</v>
      </c>
      <c r="N22" s="132">
        <f t="shared" si="0"/>
        <v>0.80645161290322576</v>
      </c>
      <c r="P22" s="127"/>
      <c r="Q22" s="118"/>
      <c r="R22" s="118"/>
    </row>
    <row r="23" spans="1:18" ht="16.5" customHeight="1" x14ac:dyDescent="0.15">
      <c r="A23" s="119"/>
      <c r="B23" s="120" t="s">
        <v>27</v>
      </c>
      <c r="C23" s="120" t="s">
        <v>44</v>
      </c>
      <c r="D23" s="121">
        <f>SUM(D24:D25)</f>
        <v>0</v>
      </c>
      <c r="E23" s="121">
        <f>SUM(E24:E25)</f>
        <v>0</v>
      </c>
      <c r="F23" s="121">
        <f t="shared" si="3"/>
        <v>0</v>
      </c>
      <c r="G23" s="122">
        <v>0</v>
      </c>
      <c r="H23" s="123"/>
      <c r="I23" s="131"/>
      <c r="J23" s="131" t="s">
        <v>63</v>
      </c>
      <c r="K23" s="129">
        <f>'[1]라. 세출내역서'!D60</f>
        <v>0</v>
      </c>
      <c r="L23" s="129">
        <f>'[1]라. 세출내역서'!E60</f>
        <v>0</v>
      </c>
      <c r="M23" s="129">
        <f t="shared" si="5"/>
        <v>0</v>
      </c>
      <c r="N23" s="132">
        <v>0</v>
      </c>
      <c r="P23" s="127"/>
      <c r="Q23" s="118"/>
      <c r="R23" s="118"/>
    </row>
    <row r="24" spans="1:18" ht="16.5" customHeight="1" x14ac:dyDescent="0.15">
      <c r="A24" s="138"/>
      <c r="B24" s="139"/>
      <c r="C24" s="128" t="s">
        <v>64</v>
      </c>
      <c r="D24" s="140">
        <f>'[1]다. 세입내역서'!D23</f>
        <v>0</v>
      </c>
      <c r="E24" s="129">
        <f>'[1]다. 세입내역서'!E23</f>
        <v>0</v>
      </c>
      <c r="F24" s="129">
        <f t="shared" si="3"/>
        <v>0</v>
      </c>
      <c r="G24" s="130">
        <v>0</v>
      </c>
      <c r="H24" s="123"/>
      <c r="I24" s="131"/>
      <c r="J24" s="131" t="s">
        <v>65</v>
      </c>
      <c r="K24" s="129">
        <f>'[1]라. 세출내역서'!D67</f>
        <v>2000000</v>
      </c>
      <c r="L24" s="129">
        <f>'[1]라. 세출내역서'!E67</f>
        <v>2000000</v>
      </c>
      <c r="M24" s="129">
        <f t="shared" si="5"/>
        <v>0</v>
      </c>
      <c r="N24" s="132">
        <f t="shared" si="0"/>
        <v>0</v>
      </c>
      <c r="P24" s="127"/>
      <c r="Q24" s="118"/>
      <c r="R24" s="118"/>
    </row>
    <row r="25" spans="1:18" ht="16.5" customHeight="1" x14ac:dyDescent="0.15">
      <c r="A25" s="119"/>
      <c r="B25" s="128"/>
      <c r="C25" s="128" t="s">
        <v>66</v>
      </c>
      <c r="D25" s="129">
        <f>'[1]다. 세입내역서'!D24</f>
        <v>0</v>
      </c>
      <c r="E25" s="129">
        <f>'[1]다. 세입내역서'!E24</f>
        <v>0</v>
      </c>
      <c r="F25" s="129">
        <f t="shared" si="3"/>
        <v>0</v>
      </c>
      <c r="G25" s="130">
        <v>0</v>
      </c>
      <c r="H25" s="123"/>
      <c r="I25" s="131"/>
      <c r="J25" s="131" t="s">
        <v>67</v>
      </c>
      <c r="K25" s="129">
        <f>'[1]라. 세출내역서'!D70</f>
        <v>0</v>
      </c>
      <c r="L25" s="129">
        <f>'[1]라. 세출내역서'!E70</f>
        <v>0</v>
      </c>
      <c r="M25" s="129">
        <f t="shared" si="5"/>
        <v>0</v>
      </c>
      <c r="N25" s="132">
        <v>0</v>
      </c>
      <c r="P25" s="127"/>
      <c r="Q25" s="118"/>
      <c r="R25" s="118"/>
    </row>
    <row r="26" spans="1:18" ht="16.5" customHeight="1" x14ac:dyDescent="0.15">
      <c r="A26" s="133" t="s">
        <v>24</v>
      </c>
      <c r="B26" s="134" t="s">
        <v>42</v>
      </c>
      <c r="C26" s="134"/>
      <c r="D26" s="111">
        <f>D27</f>
        <v>0</v>
      </c>
      <c r="E26" s="111">
        <f>E27</f>
        <v>0</v>
      </c>
      <c r="F26" s="111">
        <f t="shared" si="3"/>
        <v>0</v>
      </c>
      <c r="G26" s="135">
        <v>0</v>
      </c>
      <c r="H26" s="141" t="s">
        <v>68</v>
      </c>
      <c r="I26" s="142" t="s">
        <v>42</v>
      </c>
      <c r="J26" s="142"/>
      <c r="K26" s="111">
        <f>K27</f>
        <v>3220000</v>
      </c>
      <c r="L26" s="111">
        <f>L27</f>
        <v>5120000</v>
      </c>
      <c r="M26" s="111">
        <f>L26-K26</f>
        <v>1900000</v>
      </c>
      <c r="N26" s="143">
        <f t="shared" si="0"/>
        <v>59.006211180124225</v>
      </c>
      <c r="P26" s="127"/>
      <c r="Q26" s="118"/>
      <c r="R26" s="118"/>
    </row>
    <row r="27" spans="1:18" ht="16.5" customHeight="1" x14ac:dyDescent="0.15">
      <c r="A27" s="119"/>
      <c r="B27" s="120" t="s">
        <v>24</v>
      </c>
      <c r="C27" s="120" t="s">
        <v>44</v>
      </c>
      <c r="D27" s="121">
        <f>D28</f>
        <v>0</v>
      </c>
      <c r="E27" s="121">
        <f>E28</f>
        <v>0</v>
      </c>
      <c r="F27" s="121">
        <f t="shared" si="3"/>
        <v>0</v>
      </c>
      <c r="G27" s="122">
        <v>0</v>
      </c>
      <c r="H27" s="123"/>
      <c r="I27" s="124" t="s">
        <v>13</v>
      </c>
      <c r="J27" s="124" t="s">
        <v>44</v>
      </c>
      <c r="K27" s="121">
        <f>SUM(K28:K30)</f>
        <v>3220000</v>
      </c>
      <c r="L27" s="121">
        <f>SUM(L28:L30)</f>
        <v>5120000</v>
      </c>
      <c r="M27" s="121">
        <f>L27-K27</f>
        <v>1900000</v>
      </c>
      <c r="N27" s="126">
        <f t="shared" si="0"/>
        <v>59.006211180124225</v>
      </c>
      <c r="P27" s="127"/>
      <c r="Q27" s="118"/>
      <c r="R27" s="118"/>
    </row>
    <row r="28" spans="1:18" ht="16.5" customHeight="1" x14ac:dyDescent="0.15">
      <c r="A28" s="119"/>
      <c r="B28" s="128"/>
      <c r="C28" s="128" t="s">
        <v>25</v>
      </c>
      <c r="D28" s="129">
        <f>'[1]다. 세입내역서'!D27</f>
        <v>0</v>
      </c>
      <c r="E28" s="129">
        <f>'[1]다. 세입내역서'!E27</f>
        <v>0</v>
      </c>
      <c r="F28" s="129">
        <f t="shared" si="3"/>
        <v>0</v>
      </c>
      <c r="G28" s="130">
        <v>0</v>
      </c>
      <c r="H28" s="123"/>
      <c r="I28" s="131"/>
      <c r="J28" s="131" t="s">
        <v>13</v>
      </c>
      <c r="K28" s="129">
        <f>'[1]라. 세출내역서'!D76</f>
        <v>0</v>
      </c>
      <c r="L28" s="129">
        <f>'[1]라. 세출내역서'!E76</f>
        <v>0</v>
      </c>
      <c r="M28" s="129">
        <f t="shared" ref="M28:M30" si="6">L28-K28</f>
        <v>0</v>
      </c>
      <c r="N28" s="132">
        <v>0</v>
      </c>
      <c r="P28" s="127"/>
      <c r="Q28" s="118"/>
    </row>
    <row r="29" spans="1:18" ht="16.5" customHeight="1" x14ac:dyDescent="0.15">
      <c r="A29" s="133" t="s">
        <v>10</v>
      </c>
      <c r="B29" s="134" t="s">
        <v>42</v>
      </c>
      <c r="C29" s="134"/>
      <c r="D29" s="136">
        <f>D30</f>
        <v>24309560</v>
      </c>
      <c r="E29" s="111">
        <f>E30</f>
        <v>26958881</v>
      </c>
      <c r="F29" s="111">
        <f t="shared" si="3"/>
        <v>2649321</v>
      </c>
      <c r="G29" s="135">
        <f t="shared" si="1"/>
        <v>10.89826800649621</v>
      </c>
      <c r="H29" s="123"/>
      <c r="I29" s="131"/>
      <c r="J29" s="131" t="s">
        <v>69</v>
      </c>
      <c r="K29" s="129">
        <f>'[1]라. 세출내역서'!D77</f>
        <v>0</v>
      </c>
      <c r="L29" s="129">
        <f>'[1]라. 세출내역서'!E77</f>
        <v>0</v>
      </c>
      <c r="M29" s="129">
        <f t="shared" si="6"/>
        <v>0</v>
      </c>
      <c r="N29" s="132">
        <v>0</v>
      </c>
      <c r="P29" s="127"/>
      <c r="Q29" s="118"/>
    </row>
    <row r="30" spans="1:18" ht="16.5" customHeight="1" x14ac:dyDescent="0.15">
      <c r="A30" s="119"/>
      <c r="B30" s="120" t="s">
        <v>10</v>
      </c>
      <c r="C30" s="120" t="s">
        <v>44</v>
      </c>
      <c r="D30" s="137">
        <f>SUM(D31:D33)</f>
        <v>24309560</v>
      </c>
      <c r="E30" s="121">
        <f>SUM(E31:E33)</f>
        <v>26958881</v>
      </c>
      <c r="F30" s="121">
        <f t="shared" si="3"/>
        <v>2649321</v>
      </c>
      <c r="G30" s="122">
        <f t="shared" si="1"/>
        <v>10.89826800649621</v>
      </c>
      <c r="H30" s="123"/>
      <c r="I30" s="131"/>
      <c r="J30" s="131" t="s">
        <v>70</v>
      </c>
      <c r="K30" s="129">
        <f>'[1]라. 세출내역서'!D84</f>
        <v>3220000</v>
      </c>
      <c r="L30" s="129">
        <f>'[1]라. 세출내역서'!E84</f>
        <v>5120000</v>
      </c>
      <c r="M30" s="129">
        <f t="shared" si="6"/>
        <v>1900000</v>
      </c>
      <c r="N30" s="132">
        <f t="shared" ref="N30:N41" si="7">M30/K30*100</f>
        <v>59.006211180124225</v>
      </c>
      <c r="P30" s="127"/>
      <c r="Q30" s="118"/>
    </row>
    <row r="31" spans="1:18" ht="16.5" customHeight="1" x14ac:dyDescent="0.15">
      <c r="A31" s="119"/>
      <c r="B31" s="128"/>
      <c r="C31" s="128" t="s">
        <v>71</v>
      </c>
      <c r="D31" s="129">
        <f>'[1]다. 세입내역서'!D30</f>
        <v>24120000</v>
      </c>
      <c r="E31" s="129">
        <f>'[1]다. 세입내역서'!E30</f>
        <v>24960021</v>
      </c>
      <c r="F31" s="129">
        <f t="shared" si="3"/>
        <v>840021</v>
      </c>
      <c r="G31" s="130">
        <f t="shared" si="1"/>
        <v>3.4826741293532337</v>
      </c>
      <c r="H31" s="141" t="s">
        <v>72</v>
      </c>
      <c r="I31" s="142" t="s">
        <v>42</v>
      </c>
      <c r="J31" s="142"/>
      <c r="K31" s="111">
        <f>K32+K38</f>
        <v>30434000</v>
      </c>
      <c r="L31" s="111">
        <f>L32+L38</f>
        <v>29277021</v>
      </c>
      <c r="M31" s="111">
        <f>L31-K31</f>
        <v>-1156979</v>
      </c>
      <c r="N31" s="143">
        <f t="shared" si="7"/>
        <v>-3.8016001840047315</v>
      </c>
      <c r="P31" s="127"/>
      <c r="Q31" s="118"/>
    </row>
    <row r="32" spans="1:18" ht="16.5" customHeight="1" x14ac:dyDescent="0.15">
      <c r="A32" s="119"/>
      <c r="B32" s="128"/>
      <c r="C32" s="128" t="s">
        <v>73</v>
      </c>
      <c r="D32" s="129">
        <f>'[1]다. 세입내역서'!D31</f>
        <v>0</v>
      </c>
      <c r="E32" s="129">
        <f>'[1]다. 세입내역서'!E31</f>
        <v>0</v>
      </c>
      <c r="F32" s="129">
        <f t="shared" si="3"/>
        <v>0</v>
      </c>
      <c r="G32" s="130">
        <v>0</v>
      </c>
      <c r="H32" s="123"/>
      <c r="I32" s="124" t="s">
        <v>57</v>
      </c>
      <c r="J32" s="124" t="s">
        <v>44</v>
      </c>
      <c r="K32" s="125">
        <f>SUM(K33:K37)</f>
        <v>24500000</v>
      </c>
      <c r="L32" s="125">
        <f>SUM(L33:L37)</f>
        <v>23462021</v>
      </c>
      <c r="M32" s="121">
        <f>L32-K32</f>
        <v>-1037979</v>
      </c>
      <c r="N32" s="126">
        <f t="shared" si="7"/>
        <v>-4.2366489795918367</v>
      </c>
      <c r="P32" s="127"/>
      <c r="Q32" s="118"/>
    </row>
    <row r="33" spans="1:17" ht="16.5" customHeight="1" x14ac:dyDescent="0.15">
      <c r="A33" s="119"/>
      <c r="B33" s="128"/>
      <c r="C33" s="128" t="s">
        <v>74</v>
      </c>
      <c r="D33" s="140">
        <f>'[1]다. 세입내역서'!D32</f>
        <v>189560</v>
      </c>
      <c r="E33" s="129">
        <f>'[1]다. 세입내역서'!E32</f>
        <v>1998860</v>
      </c>
      <c r="F33" s="129">
        <f t="shared" si="3"/>
        <v>1809300</v>
      </c>
      <c r="G33" s="130">
        <f t="shared" si="1"/>
        <v>954.47351761975096</v>
      </c>
      <c r="H33" s="123"/>
      <c r="I33" s="131"/>
      <c r="J33" s="131" t="s">
        <v>75</v>
      </c>
      <c r="K33" s="129">
        <f>'[1]라. 세출내역서'!D95</f>
        <v>11680000</v>
      </c>
      <c r="L33" s="129">
        <f>'[1]라. 세출내역서'!E95</f>
        <v>12559021</v>
      </c>
      <c r="M33" s="129">
        <f t="shared" ref="M33:M37" si="8">L33-K33</f>
        <v>879021</v>
      </c>
      <c r="N33" s="132">
        <f t="shared" si="7"/>
        <v>7.5258647260273968</v>
      </c>
      <c r="P33" s="127"/>
      <c r="Q33" s="118"/>
    </row>
    <row r="34" spans="1:17" ht="16.5" customHeight="1" x14ac:dyDescent="0.15">
      <c r="A34" s="133" t="s">
        <v>12</v>
      </c>
      <c r="B34" s="134" t="s">
        <v>42</v>
      </c>
      <c r="C34" s="134"/>
      <c r="D34" s="136">
        <f>D35</f>
        <v>101310</v>
      </c>
      <c r="E34" s="144">
        <f>E35</f>
        <v>102319</v>
      </c>
      <c r="F34" s="144">
        <f>E34-D34</f>
        <v>1009</v>
      </c>
      <c r="G34" s="145">
        <f t="shared" si="1"/>
        <v>0.99595301549698945</v>
      </c>
      <c r="H34" s="123"/>
      <c r="I34" s="131"/>
      <c r="J34" s="131" t="s">
        <v>76</v>
      </c>
      <c r="K34" s="129">
        <f>'[1]라. 세출내역서'!D101</f>
        <v>3600000</v>
      </c>
      <c r="L34" s="129">
        <f>'[1]라. 세출내역서'!E101</f>
        <v>3600000</v>
      </c>
      <c r="M34" s="129">
        <f t="shared" si="8"/>
        <v>0</v>
      </c>
      <c r="N34" s="132">
        <f t="shared" si="7"/>
        <v>0</v>
      </c>
      <c r="P34" s="127"/>
      <c r="Q34" s="118"/>
    </row>
    <row r="35" spans="1:17" ht="16.5" customHeight="1" x14ac:dyDescent="0.15">
      <c r="A35" s="119"/>
      <c r="B35" s="120" t="s">
        <v>12</v>
      </c>
      <c r="C35" s="120" t="s">
        <v>44</v>
      </c>
      <c r="D35" s="137">
        <f>SUM(D36:D38)</f>
        <v>101310</v>
      </c>
      <c r="E35" s="146">
        <f>SUM(E36:E38)</f>
        <v>102319</v>
      </c>
      <c r="F35" s="146">
        <f>E35-D35</f>
        <v>1009</v>
      </c>
      <c r="G35" s="147">
        <f t="shared" si="1"/>
        <v>0.99595301549698945</v>
      </c>
      <c r="H35" s="123"/>
      <c r="I35" s="148"/>
      <c r="J35" s="148" t="s">
        <v>77</v>
      </c>
      <c r="K35" s="129">
        <f>'[1]라. 세출내역서'!D105</f>
        <v>0</v>
      </c>
      <c r="L35" s="129">
        <f>'[1]라. 세출내역서'!E105</f>
        <v>0</v>
      </c>
      <c r="M35" s="129">
        <f t="shared" si="8"/>
        <v>0</v>
      </c>
      <c r="N35" s="132">
        <v>0</v>
      </c>
      <c r="P35" s="127"/>
      <c r="Q35" s="118"/>
    </row>
    <row r="36" spans="1:17" ht="15" customHeight="1" x14ac:dyDescent="0.15">
      <c r="A36" s="119"/>
      <c r="B36" s="128"/>
      <c r="C36" s="128" t="s">
        <v>78</v>
      </c>
      <c r="D36" s="140">
        <f>'[1]다. 세입내역서'!D35</f>
        <v>20000</v>
      </c>
      <c r="E36" s="129">
        <f>'[1]다. 세입내역서'!E35</f>
        <v>20000</v>
      </c>
      <c r="F36" s="140">
        <f>E36-D36</f>
        <v>0</v>
      </c>
      <c r="G36" s="130">
        <v>0</v>
      </c>
      <c r="H36" s="149"/>
      <c r="I36" s="131"/>
      <c r="J36" s="131" t="s">
        <v>79</v>
      </c>
      <c r="K36" s="129">
        <f>'[1]라. 세출내역서'!D107</f>
        <v>1000000</v>
      </c>
      <c r="L36" s="129">
        <f>'[1]라. 세출내역서'!E107</f>
        <v>1000000</v>
      </c>
      <c r="M36" s="129">
        <f t="shared" si="8"/>
        <v>0</v>
      </c>
      <c r="N36" s="132">
        <f t="shared" si="7"/>
        <v>0</v>
      </c>
    </row>
    <row r="37" spans="1:17" ht="15" customHeight="1" x14ac:dyDescent="0.15">
      <c r="A37" s="119"/>
      <c r="B37" s="128"/>
      <c r="C37" s="128" t="s">
        <v>80</v>
      </c>
      <c r="D37" s="140">
        <f>'[1]다. 세입내역서'!D36</f>
        <v>41310</v>
      </c>
      <c r="E37" s="150">
        <f>'[1]다. 세입내역서'!E36</f>
        <v>42319</v>
      </c>
      <c r="F37" s="151">
        <f>E37-D37</f>
        <v>1009</v>
      </c>
      <c r="G37" s="152">
        <f t="shared" si="1"/>
        <v>2.4425078673444687</v>
      </c>
      <c r="H37" s="153"/>
      <c r="I37" s="128"/>
      <c r="J37" s="128" t="s">
        <v>81</v>
      </c>
      <c r="K37" s="129">
        <f>'[1]라. 세출내역서'!D110</f>
        <v>8220000</v>
      </c>
      <c r="L37" s="129">
        <f>'[1]라. 세출내역서'!E110</f>
        <v>6303000</v>
      </c>
      <c r="M37" s="129">
        <f t="shared" si="8"/>
        <v>-1917000</v>
      </c>
      <c r="N37" s="132">
        <f t="shared" si="7"/>
        <v>-23.321167883211679</v>
      </c>
    </row>
    <row r="38" spans="1:17" ht="15" customHeight="1" x14ac:dyDescent="0.15">
      <c r="A38" s="119"/>
      <c r="B38" s="128"/>
      <c r="C38" s="128" t="s">
        <v>82</v>
      </c>
      <c r="D38" s="154">
        <f>'[1]다. 세입내역서'!D37</f>
        <v>40000</v>
      </c>
      <c r="E38" s="150">
        <f>'[1]다. 세입내역서'!E37</f>
        <v>40000</v>
      </c>
      <c r="F38" s="151">
        <f>E38-D38</f>
        <v>0</v>
      </c>
      <c r="G38" s="152">
        <v>0</v>
      </c>
      <c r="H38" s="153"/>
      <c r="I38" s="120" t="s">
        <v>72</v>
      </c>
      <c r="J38" s="120" t="s">
        <v>44</v>
      </c>
      <c r="K38" s="121">
        <f>SUM(K39:K48)</f>
        <v>5934000</v>
      </c>
      <c r="L38" s="121">
        <f>SUM(L39:L48)</f>
        <v>5815000</v>
      </c>
      <c r="M38" s="121">
        <f>L38-K38</f>
        <v>-119000</v>
      </c>
      <c r="N38" s="126">
        <f t="shared" si="7"/>
        <v>-2.0053926525109538</v>
      </c>
    </row>
    <row r="39" spans="1:17" ht="13.7" customHeight="1" x14ac:dyDescent="0.15">
      <c r="A39" s="155"/>
      <c r="B39" s="156"/>
      <c r="C39" s="156"/>
      <c r="D39" s="157"/>
      <c r="E39" s="158"/>
      <c r="F39" s="158"/>
      <c r="G39" s="159"/>
      <c r="H39" s="153"/>
      <c r="I39" s="128"/>
      <c r="J39" s="128" t="s">
        <v>83</v>
      </c>
      <c r="K39" s="129">
        <f>'[1]라. 세출내역서'!D114</f>
        <v>50000</v>
      </c>
      <c r="L39" s="129">
        <f>'[1]라. 세출내역서'!E114</f>
        <v>50000</v>
      </c>
      <c r="M39" s="129">
        <f>L39-K39</f>
        <v>0</v>
      </c>
      <c r="N39" s="132">
        <v>0</v>
      </c>
    </row>
    <row r="40" spans="1:17" ht="13.7" hidden="1" customHeight="1" x14ac:dyDescent="0.15">
      <c r="A40" s="155"/>
      <c r="B40" s="156"/>
      <c r="C40" s="156"/>
      <c r="D40" s="157"/>
      <c r="E40" s="157"/>
      <c r="F40" s="157"/>
      <c r="G40" s="159"/>
      <c r="H40" s="153"/>
      <c r="I40" s="128"/>
      <c r="J40" s="128" t="s">
        <v>84</v>
      </c>
      <c r="K40" s="129">
        <f>'[1]라. 세출내역서'!D116</f>
        <v>0</v>
      </c>
      <c r="L40" s="129">
        <f>'[1]라. 세출내역서'!E116</f>
        <v>0</v>
      </c>
      <c r="M40" s="129">
        <f t="shared" ref="M40:M43" si="9">L40-K40</f>
        <v>0</v>
      </c>
      <c r="N40" s="132">
        <v>0</v>
      </c>
    </row>
    <row r="41" spans="1:17" ht="13.7" customHeight="1" x14ac:dyDescent="0.15">
      <c r="A41" s="155"/>
      <c r="B41" s="156"/>
      <c r="C41" s="156"/>
      <c r="D41" s="157"/>
      <c r="E41" s="157"/>
      <c r="F41" s="157"/>
      <c r="G41" s="159"/>
      <c r="H41" s="153"/>
      <c r="I41" s="128"/>
      <c r="J41" s="128" t="s">
        <v>85</v>
      </c>
      <c r="K41" s="129">
        <f>'[1]라. 세출내역서'!D118</f>
        <v>3762000</v>
      </c>
      <c r="L41" s="129">
        <f>'[1]라. 세출내역서'!E118</f>
        <v>3733000</v>
      </c>
      <c r="M41" s="129">
        <f t="shared" si="9"/>
        <v>-29000</v>
      </c>
      <c r="N41" s="132">
        <f t="shared" si="7"/>
        <v>-0.77086656034024448</v>
      </c>
    </row>
    <row r="42" spans="1:17" ht="13.7" customHeight="1" x14ac:dyDescent="0.15">
      <c r="A42" s="155"/>
      <c r="B42" s="156"/>
      <c r="C42" s="156"/>
      <c r="D42" s="157"/>
      <c r="E42" s="157"/>
      <c r="F42" s="157"/>
      <c r="G42" s="159"/>
      <c r="H42" s="153"/>
      <c r="I42" s="128"/>
      <c r="J42" s="128" t="s">
        <v>86</v>
      </c>
      <c r="K42" s="129">
        <f>'[1]라. 세출내역서'!D130</f>
        <v>480000</v>
      </c>
      <c r="L42" s="129">
        <f>'[1]라. 세출내역서'!E130</f>
        <v>360000</v>
      </c>
      <c r="M42" s="129">
        <f t="shared" si="9"/>
        <v>-120000</v>
      </c>
      <c r="N42" s="132">
        <v>0</v>
      </c>
    </row>
    <row r="43" spans="1:17" ht="13.7" customHeight="1" x14ac:dyDescent="0.15">
      <c r="A43" s="155"/>
      <c r="B43" s="156"/>
      <c r="C43" s="156"/>
      <c r="D43" s="157"/>
      <c r="E43" s="157"/>
      <c r="F43" s="157"/>
      <c r="G43" s="159"/>
      <c r="H43" s="153"/>
      <c r="I43" s="128"/>
      <c r="J43" s="128" t="s">
        <v>87</v>
      </c>
      <c r="K43" s="129">
        <f>'[1]라. 세출내역서'!D133</f>
        <v>0</v>
      </c>
      <c r="L43" s="129">
        <f>'[1]라. 세출내역서'!E133</f>
        <v>30000</v>
      </c>
      <c r="M43" s="129">
        <f t="shared" si="9"/>
        <v>30000</v>
      </c>
      <c r="N43" s="132">
        <v>0</v>
      </c>
    </row>
    <row r="44" spans="1:17" ht="16.5" hidden="1" customHeight="1" x14ac:dyDescent="0.15">
      <c r="A44" s="155"/>
      <c r="B44" s="156"/>
      <c r="C44" s="156"/>
      <c r="D44" s="157"/>
      <c r="E44" s="157"/>
      <c r="F44" s="157"/>
      <c r="G44" s="159"/>
      <c r="H44" s="153"/>
      <c r="I44" s="128"/>
      <c r="J44" s="128" t="s">
        <v>88</v>
      </c>
      <c r="K44" s="129">
        <f>'[1]라. 세출내역서'!D135</f>
        <v>0</v>
      </c>
      <c r="L44" s="129">
        <f>'[1]라. 세출내역서'!E135</f>
        <v>0</v>
      </c>
      <c r="M44" s="129">
        <f>L44-K44</f>
        <v>0</v>
      </c>
      <c r="N44" s="132">
        <v>0</v>
      </c>
    </row>
    <row r="45" spans="1:17" ht="16.5" hidden="1" customHeight="1" x14ac:dyDescent="0.15">
      <c r="A45" s="155"/>
      <c r="B45" s="156"/>
      <c r="C45" s="156"/>
      <c r="D45" s="157"/>
      <c r="E45" s="157"/>
      <c r="F45" s="157"/>
      <c r="G45" s="159"/>
      <c r="H45" s="153"/>
      <c r="I45" s="128"/>
      <c r="J45" s="128" t="s">
        <v>89</v>
      </c>
      <c r="K45" s="129">
        <f>'[1]라. 세출내역서'!D137</f>
        <v>0</v>
      </c>
      <c r="L45" s="129">
        <f>'[1]라. 세출내역서'!E137</f>
        <v>0</v>
      </c>
      <c r="M45" s="129">
        <f t="shared" ref="M45:M55" si="10">L45-K45</f>
        <v>0</v>
      </c>
      <c r="N45" s="132">
        <v>0</v>
      </c>
    </row>
    <row r="46" spans="1:17" ht="16.5" customHeight="1" x14ac:dyDescent="0.15">
      <c r="A46" s="155"/>
      <c r="B46" s="156"/>
      <c r="C46" s="156"/>
      <c r="D46" s="157"/>
      <c r="E46" s="157"/>
      <c r="F46" s="157"/>
      <c r="G46" s="159"/>
      <c r="H46" s="153"/>
      <c r="I46" s="128"/>
      <c r="J46" s="128" t="s">
        <v>90</v>
      </c>
      <c r="K46" s="129">
        <f>'[1]라. 세출내역서'!D139</f>
        <v>1642000</v>
      </c>
      <c r="L46" s="129">
        <f>'[1]라. 세출내역서'!E139</f>
        <v>1642000</v>
      </c>
      <c r="M46" s="129">
        <f t="shared" si="10"/>
        <v>0</v>
      </c>
      <c r="N46" s="132">
        <v>0</v>
      </c>
    </row>
    <row r="47" spans="1:17" ht="13.7" customHeight="1" x14ac:dyDescent="0.15">
      <c r="A47" s="155"/>
      <c r="B47" s="156"/>
      <c r="C47" s="156"/>
      <c r="D47" s="157"/>
      <c r="E47" s="157"/>
      <c r="F47" s="157"/>
      <c r="G47" s="159"/>
      <c r="H47" s="153"/>
      <c r="I47" s="128"/>
      <c r="J47" s="128" t="s">
        <v>91</v>
      </c>
      <c r="K47" s="129">
        <f>'[1]라. 세출내역서'!D145</f>
        <v>0</v>
      </c>
      <c r="L47" s="129">
        <f>'[1]라. 세출내역서'!E145</f>
        <v>0</v>
      </c>
      <c r="M47" s="129">
        <f t="shared" si="10"/>
        <v>0</v>
      </c>
      <c r="N47" s="132">
        <v>0</v>
      </c>
    </row>
    <row r="48" spans="1:17" ht="13.7" hidden="1" customHeight="1" x14ac:dyDescent="0.15">
      <c r="A48" s="155"/>
      <c r="B48" s="156"/>
      <c r="C48" s="156"/>
      <c r="D48" s="157"/>
      <c r="E48" s="157"/>
      <c r="F48" s="157"/>
      <c r="G48" s="159"/>
      <c r="H48" s="153"/>
      <c r="I48" s="128"/>
      <c r="J48" s="128" t="s">
        <v>92</v>
      </c>
      <c r="K48" s="129">
        <f>'[1]라. 세출내역서'!D147</f>
        <v>0</v>
      </c>
      <c r="L48" s="129">
        <f>'[1]라. 세출내역서'!E147</f>
        <v>0</v>
      </c>
      <c r="M48" s="129">
        <f t="shared" si="10"/>
        <v>0</v>
      </c>
      <c r="N48" s="132">
        <v>0</v>
      </c>
    </row>
    <row r="49" spans="1:14" ht="16.5" customHeight="1" x14ac:dyDescent="0.15">
      <c r="A49" s="155"/>
      <c r="B49" s="156"/>
      <c r="C49" s="156"/>
      <c r="D49" s="157"/>
      <c r="E49" s="157"/>
      <c r="F49" s="157"/>
      <c r="G49" s="159"/>
      <c r="H49" s="160" t="s">
        <v>16</v>
      </c>
      <c r="I49" s="134" t="s">
        <v>42</v>
      </c>
      <c r="J49" s="134"/>
      <c r="K49" s="111">
        <f>K50</f>
        <v>101310</v>
      </c>
      <c r="L49" s="111">
        <f>L50</f>
        <v>102319</v>
      </c>
      <c r="M49" s="111">
        <f t="shared" si="10"/>
        <v>1009</v>
      </c>
      <c r="N49" s="143">
        <f t="shared" ref="N49:N55" si="11">M49/K49*100</f>
        <v>0.99595301549698945</v>
      </c>
    </row>
    <row r="50" spans="1:14" ht="14.25" customHeight="1" x14ac:dyDescent="0.15">
      <c r="A50" s="155"/>
      <c r="B50" s="156"/>
      <c r="C50" s="156"/>
      <c r="D50" s="157"/>
      <c r="E50" s="157"/>
      <c r="F50" s="157"/>
      <c r="G50" s="159"/>
      <c r="H50" s="153"/>
      <c r="I50" s="120" t="s">
        <v>16</v>
      </c>
      <c r="J50" s="120" t="s">
        <v>44</v>
      </c>
      <c r="K50" s="121">
        <f>K51</f>
        <v>101310</v>
      </c>
      <c r="L50" s="121">
        <f>L51</f>
        <v>102319</v>
      </c>
      <c r="M50" s="121">
        <f t="shared" si="10"/>
        <v>1009</v>
      </c>
      <c r="N50" s="126">
        <f t="shared" si="11"/>
        <v>0.99595301549698945</v>
      </c>
    </row>
    <row r="51" spans="1:14" ht="15.75" customHeight="1" x14ac:dyDescent="0.15">
      <c r="A51" s="155"/>
      <c r="B51" s="156"/>
      <c r="C51" s="156"/>
      <c r="D51" s="157"/>
      <c r="E51" s="157"/>
      <c r="F51" s="157"/>
      <c r="G51" s="159"/>
      <c r="H51" s="153"/>
      <c r="I51" s="128"/>
      <c r="J51" s="128" t="s">
        <v>16</v>
      </c>
      <c r="K51" s="129">
        <f>'[1]라. 세출내역서'!D151</f>
        <v>101310</v>
      </c>
      <c r="L51" s="129">
        <f>'[1]라. 세출내역서'!E151</f>
        <v>102319</v>
      </c>
      <c r="M51" s="129">
        <f t="shared" si="10"/>
        <v>1009</v>
      </c>
      <c r="N51" s="132">
        <f t="shared" si="11"/>
        <v>0.99595301549698945</v>
      </c>
    </row>
    <row r="52" spans="1:14" ht="15.75" customHeight="1" x14ac:dyDescent="0.15">
      <c r="A52" s="155"/>
      <c r="B52" s="156"/>
      <c r="C52" s="156"/>
      <c r="D52" s="157"/>
      <c r="E52" s="157"/>
      <c r="F52" s="157"/>
      <c r="G52" s="159"/>
      <c r="H52" s="160" t="s">
        <v>93</v>
      </c>
      <c r="I52" s="134" t="s">
        <v>42</v>
      </c>
      <c r="J52" s="134"/>
      <c r="K52" s="111">
        <f>K53</f>
        <v>189560</v>
      </c>
      <c r="L52" s="111">
        <f>L53</f>
        <v>1998860</v>
      </c>
      <c r="M52" s="111">
        <f t="shared" si="10"/>
        <v>1809300</v>
      </c>
      <c r="N52" s="143">
        <f t="shared" si="11"/>
        <v>954.47351761975096</v>
      </c>
    </row>
    <row r="53" spans="1:14" ht="15.75" customHeight="1" x14ac:dyDescent="0.15">
      <c r="A53" s="155"/>
      <c r="B53" s="156"/>
      <c r="C53" s="156"/>
      <c r="D53" s="157"/>
      <c r="E53" s="157"/>
      <c r="F53" s="157"/>
      <c r="G53" s="159"/>
      <c r="H53" s="161"/>
      <c r="I53" s="120" t="s">
        <v>93</v>
      </c>
      <c r="J53" s="120" t="s">
        <v>44</v>
      </c>
      <c r="K53" s="121">
        <f>SUM(K54:K55)</f>
        <v>189560</v>
      </c>
      <c r="L53" s="121">
        <f>SUM(L54:L55)</f>
        <v>1998860</v>
      </c>
      <c r="M53" s="121">
        <f t="shared" si="10"/>
        <v>1809300</v>
      </c>
      <c r="N53" s="126">
        <f t="shared" si="11"/>
        <v>954.47351761975096</v>
      </c>
    </row>
    <row r="54" spans="1:14" ht="15.75" hidden="1" customHeight="1" x14ac:dyDescent="0.15">
      <c r="A54" s="155"/>
      <c r="B54" s="156"/>
      <c r="C54" s="156"/>
      <c r="D54" s="157"/>
      <c r="E54" s="157"/>
      <c r="F54" s="157"/>
      <c r="G54" s="159"/>
      <c r="H54" s="162"/>
      <c r="I54" s="128"/>
      <c r="J54" s="128" t="s">
        <v>22</v>
      </c>
      <c r="K54" s="129">
        <f>'[1]라. 세출내역서'!D154</f>
        <v>0</v>
      </c>
      <c r="L54" s="129">
        <f>'[1]라. 세출내역서'!E154</f>
        <v>0</v>
      </c>
      <c r="M54" s="129">
        <f t="shared" si="10"/>
        <v>0</v>
      </c>
      <c r="N54" s="132">
        <v>0</v>
      </c>
    </row>
    <row r="55" spans="1:14" ht="12.95" customHeight="1" x14ac:dyDescent="0.15">
      <c r="A55" s="163"/>
      <c r="B55" s="164"/>
      <c r="C55" s="164"/>
      <c r="D55" s="165"/>
      <c r="E55" s="166"/>
      <c r="F55" s="166"/>
      <c r="G55" s="167"/>
      <c r="H55" s="168"/>
      <c r="I55" s="169"/>
      <c r="J55" s="169" t="s">
        <v>17</v>
      </c>
      <c r="K55" s="170">
        <f>'[1]라. 세출내역서'!D155</f>
        <v>189560</v>
      </c>
      <c r="L55" s="170">
        <f>'[1]라. 세출내역서'!E155</f>
        <v>1998860</v>
      </c>
      <c r="M55" s="170">
        <f t="shared" si="10"/>
        <v>1809300</v>
      </c>
      <c r="N55" s="171">
        <f t="shared" si="11"/>
        <v>954.47351761975096</v>
      </c>
    </row>
  </sheetData>
  <mergeCells count="16">
    <mergeCell ref="K5:K6"/>
    <mergeCell ref="L5:L6"/>
    <mergeCell ref="M5:M6"/>
    <mergeCell ref="N5:N6"/>
    <mergeCell ref="A7:C7"/>
    <mergeCell ref="H7:J7"/>
    <mergeCell ref="A2:N2"/>
    <mergeCell ref="M3:N3"/>
    <mergeCell ref="A4:G4"/>
    <mergeCell ref="H4:N4"/>
    <mergeCell ref="A5:C5"/>
    <mergeCell ref="D5:D6"/>
    <mergeCell ref="E5:E6"/>
    <mergeCell ref="F5:F6"/>
    <mergeCell ref="G5:G6"/>
    <mergeCell ref="H5:J5"/>
  </mergeCells>
  <phoneticPr fontId="3" type="noConversion"/>
  <printOptions horizontalCentered="1"/>
  <pageMargins left="0.47236111760139465" right="0.35430556535720825" top="0.86611109972000122" bottom="0.31486111879348755" header="0.62986111640930176" footer="0.35430556535720825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마. 세입세출(개요)</vt:lpstr>
      <vt:lpstr>나. 세입세출(총괄)</vt:lpstr>
      <vt:lpstr>'마. 세입세출(개요)'!Print_Area</vt:lpstr>
      <vt:lpstr>'나. 세입세출(총괄)'!Print_Titles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별빛누리 103</dc:creator>
  <cp:lastModifiedBy>별빛누리 103</cp:lastModifiedBy>
  <dcterms:created xsi:type="dcterms:W3CDTF">2025-03-13T13:32:12Z</dcterms:created>
  <dcterms:modified xsi:type="dcterms:W3CDTF">2025-03-13T13:33:32Z</dcterms:modified>
</cp:coreProperties>
</file>