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Users\별빛누리 103\Desktop\업무ㄷ\"/>
    </mc:Choice>
  </mc:AlternateContent>
  <xr:revisionPtr revIDLastSave="0" documentId="8_{245D0DF2-D12B-4006-8F08-5B044AC5407F}" xr6:coauthVersionLast="47" xr6:coauthVersionMax="47" xr10:uidLastSave="{00000000-0000-0000-0000-000000000000}"/>
  <bookViews>
    <workbookView xWindow="-120" yWindow="-120" windowWidth="29040" windowHeight="15720" xr2:uid="{1E312948-8071-43AC-ADA9-65F88B1FB3D3}"/>
  </bookViews>
  <sheets>
    <sheet name="가. 세입세출(총괄)" sheetId="1" r:id="rId1"/>
  </sheets>
  <externalReferences>
    <externalReference r:id="rId2"/>
  </externalReferences>
  <definedNames>
    <definedName name="F">#REF!</definedName>
    <definedName name="_xlnm.Print_Area" localSheetId="0">'가. 세입세출(총괄)'!$A$1:$N$47</definedName>
    <definedName name="_xlnm.Print_Titles" localSheetId="0">'가. 세입세출(총괄)'!$4:$7</definedName>
    <definedName name="바">#REF!</definedName>
    <definedName name="보">#REF!</definedName>
    <definedName name="보수">#REF!</definedName>
    <definedName name="보수일람표">#REF!</definedName>
    <definedName name="보수일람표1">#REF!</definedName>
    <definedName name="보수일람표2">#REF!</definedName>
    <definedName name="보수일람표3">#REF!</definedName>
    <definedName name="ㅇ">#REF!</definedName>
    <definedName name="ㅇㅇㅇ">#REF!</definedName>
    <definedName name="아">#REF!</definedName>
    <definedName name="임직원보수일람표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7" i="1" l="1"/>
  <c r="K47" i="1"/>
  <c r="L46" i="1"/>
  <c r="K46" i="1"/>
  <c r="K45" i="1"/>
  <c r="K44" i="1" s="1"/>
  <c r="L43" i="1"/>
  <c r="K43" i="1"/>
  <c r="K42" i="1" s="1"/>
  <c r="K41" i="1" s="1"/>
  <c r="L42" i="1"/>
  <c r="L40" i="1"/>
  <c r="M40" i="1" s="1"/>
  <c r="N40" i="1" s="1"/>
  <c r="K40" i="1"/>
  <c r="L39" i="1"/>
  <c r="M39" i="1" s="1"/>
  <c r="N39" i="1" s="1"/>
  <c r="K39" i="1"/>
  <c r="L38" i="1"/>
  <c r="K38" i="1"/>
  <c r="L37" i="1"/>
  <c r="K37" i="1"/>
  <c r="L36" i="1"/>
  <c r="K36" i="1"/>
  <c r="L34" i="1"/>
  <c r="K34" i="1"/>
  <c r="E34" i="1"/>
  <c r="D34" i="1"/>
  <c r="E32" i="1"/>
  <c r="D32" i="1"/>
  <c r="L29" i="1"/>
  <c r="K29" i="1"/>
  <c r="E29" i="1"/>
  <c r="D29" i="1"/>
  <c r="L28" i="1"/>
  <c r="K28" i="1"/>
  <c r="E28" i="1"/>
  <c r="F28" i="1" s="1"/>
  <c r="D28" i="1"/>
  <c r="D27" i="1" s="1"/>
  <c r="L27" i="1"/>
  <c r="M27" i="1" s="1"/>
  <c r="N27" i="1" s="1"/>
  <c r="K27" i="1"/>
  <c r="L26" i="1"/>
  <c r="K26" i="1"/>
  <c r="K25" i="1" s="1"/>
  <c r="E26" i="1"/>
  <c r="E23" i="1" s="1"/>
  <c r="D26" i="1"/>
  <c r="E25" i="1"/>
  <c r="D25" i="1"/>
  <c r="F24" i="1"/>
  <c r="E24" i="1"/>
  <c r="D24" i="1"/>
  <c r="L23" i="1"/>
  <c r="K23" i="1"/>
  <c r="K22" i="1" s="1"/>
  <c r="K21" i="1" s="1"/>
  <c r="E21" i="1"/>
  <c r="D21" i="1"/>
  <c r="D20" i="1" s="1"/>
  <c r="D18" i="1" s="1"/>
  <c r="L20" i="1"/>
  <c r="K20" i="1"/>
  <c r="L18" i="1"/>
  <c r="K18" i="1"/>
  <c r="L17" i="1"/>
  <c r="K17" i="1"/>
  <c r="E17" i="1"/>
  <c r="E15" i="1" s="1"/>
  <c r="E14" i="1" s="1"/>
  <c r="D17" i="1"/>
  <c r="D15" i="1" s="1"/>
  <c r="D14" i="1" s="1"/>
  <c r="E16" i="1"/>
  <c r="D16" i="1"/>
  <c r="L15" i="1"/>
  <c r="L14" i="1" s="1"/>
  <c r="K15" i="1"/>
  <c r="K14" i="1" s="1"/>
  <c r="L13" i="1"/>
  <c r="K13" i="1"/>
  <c r="E13" i="1"/>
  <c r="D13" i="1"/>
  <c r="D12" i="1" s="1"/>
  <c r="D11" i="1" s="1"/>
  <c r="L12" i="1"/>
  <c r="K12" i="1"/>
  <c r="L11" i="1"/>
  <c r="K11" i="1"/>
  <c r="L10" i="1"/>
  <c r="K10" i="1"/>
  <c r="E10" i="1"/>
  <c r="D10" i="1"/>
  <c r="D9" i="1" s="1"/>
  <c r="D8" i="1" s="1"/>
  <c r="M23" i="1" l="1"/>
  <c r="N23" i="1" s="1"/>
  <c r="M12" i="1"/>
  <c r="N12" i="1" s="1"/>
  <c r="M13" i="1"/>
  <c r="N13" i="1" s="1"/>
  <c r="F21" i="1"/>
  <c r="K9" i="1"/>
  <c r="F16" i="1"/>
  <c r="M46" i="1"/>
  <c r="E27" i="1"/>
  <c r="F27" i="1" s="1"/>
  <c r="M43" i="1"/>
  <c r="N43" i="1" s="1"/>
  <c r="M42" i="1"/>
  <c r="N42" i="1" s="1"/>
  <c r="F14" i="1"/>
  <c r="F10" i="1"/>
  <c r="G10" i="1" s="1"/>
  <c r="M11" i="1"/>
  <c r="N11" i="1" s="1"/>
  <c r="M17" i="1"/>
  <c r="N17" i="1" s="1"/>
  <c r="L22" i="1"/>
  <c r="D23" i="1"/>
  <c r="D22" i="1" s="1"/>
  <c r="M28" i="1"/>
  <c r="N28" i="1" s="1"/>
  <c r="M29" i="1"/>
  <c r="N29" i="1" s="1"/>
  <c r="L41" i="1"/>
  <c r="M41" i="1" s="1"/>
  <c r="N41" i="1" s="1"/>
  <c r="L45" i="1"/>
  <c r="F13" i="1"/>
  <c r="M14" i="1"/>
  <c r="K16" i="1"/>
  <c r="K8" i="1" s="1"/>
  <c r="K7" i="1" s="1"/>
  <c r="M20" i="1"/>
  <c r="N20" i="1" s="1"/>
  <c r="F25" i="1"/>
  <c r="K32" i="1"/>
  <c r="K24" i="1" s="1"/>
  <c r="E9" i="1"/>
  <c r="M10" i="1"/>
  <c r="N10" i="1" s="1"/>
  <c r="F17" i="1"/>
  <c r="G17" i="1" s="1"/>
  <c r="M18" i="1"/>
  <c r="N18" i="1" s="1"/>
  <c r="L25" i="1"/>
  <c r="M25" i="1" s="1"/>
  <c r="N25" i="1" s="1"/>
  <c r="F29" i="1"/>
  <c r="L32" i="1"/>
  <c r="M47" i="1"/>
  <c r="D7" i="1"/>
  <c r="E22" i="1"/>
  <c r="E12" i="1"/>
  <c r="M15" i="1"/>
  <c r="E20" i="1"/>
  <c r="M26" i="1"/>
  <c r="N26" i="1" s="1"/>
  <c r="L9" i="1"/>
  <c r="F15" i="1"/>
  <c r="L16" i="1"/>
  <c r="F26" i="1"/>
  <c r="M34" i="1"/>
  <c r="F23" i="1" l="1"/>
  <c r="G23" i="1" s="1"/>
  <c r="M16" i="1"/>
  <c r="N16" i="1" s="1"/>
  <c r="L24" i="1"/>
  <c r="M24" i="1" s="1"/>
  <c r="N24" i="1" s="1"/>
  <c r="F22" i="1"/>
  <c r="G22" i="1" s="1"/>
  <c r="M22" i="1"/>
  <c r="N22" i="1" s="1"/>
  <c r="L21" i="1"/>
  <c r="M21" i="1" s="1"/>
  <c r="N21" i="1" s="1"/>
  <c r="M45" i="1"/>
  <c r="N45" i="1" s="1"/>
  <c r="L44" i="1"/>
  <c r="M44" i="1" s="1"/>
  <c r="N44" i="1" s="1"/>
  <c r="F9" i="1"/>
  <c r="G9" i="1" s="1"/>
  <c r="E8" i="1"/>
  <c r="F8" i="1" s="1"/>
  <c r="G8" i="1" s="1"/>
  <c r="N34" i="1"/>
  <c r="M32" i="1"/>
  <c r="N32" i="1" s="1"/>
  <c r="F12" i="1"/>
  <c r="E11" i="1"/>
  <c r="M9" i="1"/>
  <c r="N9" i="1" s="1"/>
  <c r="L8" i="1"/>
  <c r="F20" i="1"/>
  <c r="E18" i="1"/>
  <c r="F18" i="1" s="1"/>
  <c r="F11" i="1" l="1"/>
  <c r="F7" i="1" s="1"/>
  <c r="G7" i="1" s="1"/>
  <c r="E7" i="1"/>
  <c r="M8" i="1"/>
  <c r="N8" i="1" s="1"/>
  <c r="L7" i="1"/>
  <c r="M7" i="1" s="1"/>
  <c r="N7" i="1" s="1"/>
</calcChain>
</file>

<file path=xl/sharedStrings.xml><?xml version="1.0" encoding="utf-8"?>
<sst xmlns="http://schemas.openxmlformats.org/spreadsheetml/2006/main" count="109" uniqueCount="67">
  <si>
    <t>가.  세입.세출 총괄표(마온)</t>
  </si>
  <si>
    <t>(단위 : 원)</t>
  </si>
  <si>
    <t>세                입</t>
  </si>
  <si>
    <t>세                출</t>
  </si>
  <si>
    <t>과                  목</t>
  </si>
  <si>
    <t>2025년
예산 (A)</t>
  </si>
  <si>
    <t>2025년
결산 (B)</t>
  </si>
  <si>
    <t>증감금액
(C=B-A)</t>
  </si>
  <si>
    <t>증감율(%)
(C/A*100)</t>
  </si>
  <si>
    <t>관</t>
  </si>
  <si>
    <t>항</t>
  </si>
  <si>
    <t>목</t>
  </si>
  <si>
    <t>합             계</t>
  </si>
  <si>
    <t>입소자부담금</t>
  </si>
  <si>
    <t>계</t>
  </si>
  <si>
    <t>사무비</t>
  </si>
  <si>
    <t>입소비용수입</t>
  </si>
  <si>
    <t>소계</t>
  </si>
  <si>
    <t>인건비</t>
  </si>
  <si>
    <t>급여</t>
  </si>
  <si>
    <t>보조금수입</t>
  </si>
  <si>
    <t>제수당</t>
  </si>
  <si>
    <t>퇴직금및퇴직적립금</t>
  </si>
  <si>
    <t>시도보조금</t>
  </si>
  <si>
    <t>사회보험부담비용</t>
  </si>
  <si>
    <t>후원금</t>
  </si>
  <si>
    <t>업무추진비</t>
  </si>
  <si>
    <t>후원금수입</t>
  </si>
  <si>
    <t>회의비</t>
  </si>
  <si>
    <t>지정후원금</t>
  </si>
  <si>
    <t>운영비</t>
  </si>
  <si>
    <t>비지정후원금</t>
  </si>
  <si>
    <t>수용비및수수료</t>
  </si>
  <si>
    <t>전입금</t>
  </si>
  <si>
    <t>공공요금</t>
  </si>
  <si>
    <t>제세공과금</t>
  </si>
  <si>
    <t>차량비</t>
  </si>
  <si>
    <t>법인전입금</t>
  </si>
  <si>
    <t>재산조성비</t>
  </si>
  <si>
    <t>이월금</t>
  </si>
  <si>
    <t>`</t>
  </si>
  <si>
    <t>시설비</t>
  </si>
  <si>
    <t>시설장비유지비</t>
  </si>
  <si>
    <t>전년도이월금(자부담)</t>
  </si>
  <si>
    <t>사업비</t>
  </si>
  <si>
    <t>전년도이월금(후원금)</t>
  </si>
  <si>
    <t>전년도이월금(보조금)</t>
  </si>
  <si>
    <t>생계비</t>
  </si>
  <si>
    <t>잡수입</t>
  </si>
  <si>
    <t>수용기관경비</t>
  </si>
  <si>
    <t>의료비</t>
  </si>
  <si>
    <t>불용품매각대</t>
  </si>
  <si>
    <t>연료비</t>
  </si>
  <si>
    <t>기타예금이자수입</t>
  </si>
  <si>
    <t>직원역량강화</t>
  </si>
  <si>
    <t>기타잡수입</t>
  </si>
  <si>
    <t>교육재활사업비</t>
  </si>
  <si>
    <t>심리검사비</t>
  </si>
  <si>
    <t>여가활동사업비</t>
  </si>
  <si>
    <t>지역사회교류사업비</t>
  </si>
  <si>
    <t>자립지원사업비</t>
  </si>
  <si>
    <t>4종 운영지원사업</t>
  </si>
  <si>
    <t>7종 운영지원사업</t>
  </si>
  <si>
    <t>잡지출</t>
  </si>
  <si>
    <t>예비비및기타</t>
  </si>
  <si>
    <t>반환금</t>
  </si>
  <si>
    <t>차년도이월금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</si>
</sst>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0.00_ "/>
    <numFmt numFmtId="178" formatCode="#,##0.00_ "/>
  </numFmts>
  <fonts count="11" x14ac:knownFonts="1">
    <font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1"/>
      <color rgb="FF000000"/>
      <name val="HY그래픽"/>
      <family val="1"/>
      <charset val="129"/>
    </font>
    <font>
      <sz val="8"/>
      <name val="굴림체"/>
      <family val="3"/>
      <charset val="129"/>
    </font>
    <font>
      <sz val="10"/>
      <color rgb="FF000000"/>
      <name val="HY그래픽"/>
      <family val="1"/>
      <charset val="129"/>
    </font>
    <font>
      <sz val="7"/>
      <color rgb="FF000000"/>
      <name val="HY그래픽"/>
      <family val="1"/>
      <charset val="129"/>
    </font>
    <font>
      <sz val="8"/>
      <color rgb="FF000000"/>
      <name val="HY그래픽"/>
      <family val="1"/>
      <charset val="129"/>
    </font>
    <font>
      <b/>
      <sz val="12"/>
      <color rgb="FF000000"/>
      <name val="HY그래픽"/>
      <family val="1"/>
      <charset val="129"/>
    </font>
    <font>
      <sz val="12"/>
      <color rgb="FF000000"/>
      <name val="HY그래픽"/>
      <family val="1"/>
      <charset val="129"/>
    </font>
    <font>
      <b/>
      <sz val="10"/>
      <color rgb="FF000000"/>
      <name val="HY그래픽"/>
      <family val="1"/>
      <charset val="129"/>
    </font>
    <font>
      <b/>
      <sz val="7"/>
      <color rgb="FF000000"/>
      <name val="HY그래픽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double">
        <color auto="1"/>
      </right>
      <top/>
      <bottom style="hair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 shrinkToFit="1"/>
    </xf>
    <xf numFmtId="41" fontId="4" fillId="0" borderId="0" xfId="0" applyNumberFormat="1" applyFont="1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7" fillId="0" borderId="1" xfId="1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shrinkToFit="1"/>
    </xf>
    <xf numFmtId="176" fontId="10" fillId="0" borderId="20" xfId="1" applyNumberFormat="1" applyFont="1" applyBorder="1" applyAlignment="1">
      <alignment vertical="center" shrinkToFit="1"/>
    </xf>
    <xf numFmtId="177" fontId="10" fillId="0" borderId="21" xfId="1" applyNumberFormat="1" applyFont="1" applyBorder="1" applyAlignment="1">
      <alignment horizontal="right" vertical="center" shrinkToFit="1"/>
    </xf>
    <xf numFmtId="41" fontId="10" fillId="0" borderId="20" xfId="1" applyFont="1" applyBorder="1" applyAlignment="1">
      <alignment vertical="center" shrinkToFit="1"/>
    </xf>
    <xf numFmtId="178" fontId="10" fillId="0" borderId="23" xfId="1" applyNumberFormat="1" applyFont="1" applyBorder="1" applyAlignment="1">
      <alignment horizontal="right" vertical="center" shrinkToFit="1"/>
    </xf>
    <xf numFmtId="176" fontId="5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41" fontId="5" fillId="2" borderId="24" xfId="0" applyNumberFormat="1" applyFont="1" applyFill="1" applyBorder="1" applyAlignment="1">
      <alignment horizontal="center" vertical="center" shrinkToFit="1"/>
    </xf>
    <xf numFmtId="41" fontId="5" fillId="2" borderId="25" xfId="0" applyNumberFormat="1" applyFont="1" applyFill="1" applyBorder="1" applyAlignment="1">
      <alignment horizontal="center" vertical="center" shrinkToFit="1"/>
    </xf>
    <xf numFmtId="41" fontId="5" fillId="2" borderId="25" xfId="1" applyFont="1" applyFill="1" applyBorder="1" applyAlignment="1">
      <alignment vertical="center" shrinkToFit="1"/>
    </xf>
    <xf numFmtId="177" fontId="5" fillId="2" borderId="26" xfId="1" applyNumberFormat="1" applyFont="1" applyFill="1" applyBorder="1" applyAlignment="1">
      <alignment horizontal="right" vertical="center" shrinkToFit="1"/>
    </xf>
    <xf numFmtId="0" fontId="5" fillId="2" borderId="27" xfId="0" applyFont="1" applyFill="1" applyBorder="1" applyAlignment="1">
      <alignment horizontal="center" vertical="center" shrinkToFit="1"/>
    </xf>
    <xf numFmtId="0" fontId="5" fillId="2" borderId="25" xfId="0" applyFont="1" applyFill="1" applyBorder="1" applyAlignment="1">
      <alignment horizontal="center" vertical="center" shrinkToFit="1"/>
    </xf>
    <xf numFmtId="178" fontId="5" fillId="2" borderId="28" xfId="1" applyNumberFormat="1" applyFont="1" applyFill="1" applyBorder="1" applyAlignment="1">
      <alignment horizontal="right" vertical="center" shrinkToFit="1"/>
    </xf>
    <xf numFmtId="3" fontId="6" fillId="0" borderId="0" xfId="0" applyNumberFormat="1" applyFont="1">
      <alignment vertical="center"/>
    </xf>
    <xf numFmtId="41" fontId="5" fillId="0" borderId="29" xfId="0" applyNumberFormat="1" applyFont="1" applyBorder="1" applyAlignment="1">
      <alignment horizontal="center" vertical="center" shrinkToFit="1"/>
    </xf>
    <xf numFmtId="41" fontId="5" fillId="3" borderId="30" xfId="0" applyNumberFormat="1" applyFont="1" applyFill="1" applyBorder="1" applyAlignment="1">
      <alignment horizontal="center" vertical="center" shrinkToFit="1"/>
    </xf>
    <xf numFmtId="41" fontId="5" fillId="3" borderId="30" xfId="1" applyFont="1" applyFill="1" applyBorder="1" applyAlignment="1">
      <alignment vertical="center" shrinkToFit="1"/>
    </xf>
    <xf numFmtId="177" fontId="5" fillId="3" borderId="31" xfId="1" applyNumberFormat="1" applyFont="1" applyFill="1" applyBorder="1" applyAlignment="1">
      <alignment horizontal="right" vertical="center" shrinkToFit="1"/>
    </xf>
    <xf numFmtId="0" fontId="5" fillId="0" borderId="32" xfId="0" applyFont="1" applyBorder="1" applyAlignment="1">
      <alignment horizontal="center" vertical="center" shrinkToFit="1"/>
    </xf>
    <xf numFmtId="0" fontId="5" fillId="3" borderId="30" xfId="0" applyFont="1" applyFill="1" applyBorder="1" applyAlignment="1">
      <alignment horizontal="center" vertical="center" shrinkToFit="1"/>
    </xf>
    <xf numFmtId="178" fontId="5" fillId="3" borderId="33" xfId="1" applyNumberFormat="1" applyFont="1" applyFill="1" applyBorder="1" applyAlignment="1">
      <alignment horizontal="right" vertical="center" shrinkToFit="1"/>
    </xf>
    <xf numFmtId="3" fontId="5" fillId="0" borderId="0" xfId="0" applyNumberFormat="1" applyFont="1">
      <alignment vertical="center"/>
    </xf>
    <xf numFmtId="41" fontId="5" fillId="0" borderId="30" xfId="0" applyNumberFormat="1" applyFont="1" applyBorder="1" applyAlignment="1">
      <alignment horizontal="center" vertical="center" shrinkToFit="1"/>
    </xf>
    <xf numFmtId="41" fontId="5" fillId="0" borderId="30" xfId="1" applyFont="1" applyBorder="1" applyAlignment="1">
      <alignment vertical="center" shrinkToFit="1"/>
    </xf>
    <xf numFmtId="177" fontId="5" fillId="0" borderId="31" xfId="1" applyNumberFormat="1" applyFont="1" applyBorder="1" applyAlignment="1">
      <alignment horizontal="right" vertical="center" shrinkToFit="1"/>
    </xf>
    <xf numFmtId="0" fontId="5" fillId="0" borderId="30" xfId="0" applyFont="1" applyBorder="1" applyAlignment="1">
      <alignment horizontal="center" vertical="center" shrinkToFit="1"/>
    </xf>
    <xf numFmtId="178" fontId="5" fillId="0" borderId="33" xfId="1" applyNumberFormat="1" applyFont="1" applyBorder="1" applyAlignment="1">
      <alignment horizontal="right" vertical="center" shrinkToFit="1"/>
    </xf>
    <xf numFmtId="41" fontId="5" fillId="2" borderId="29" xfId="0" applyNumberFormat="1" applyFont="1" applyFill="1" applyBorder="1" applyAlignment="1">
      <alignment horizontal="center" vertical="center" shrinkToFit="1"/>
    </xf>
    <xf numFmtId="41" fontId="5" fillId="2" borderId="30" xfId="0" applyNumberFormat="1" applyFont="1" applyFill="1" applyBorder="1" applyAlignment="1">
      <alignment horizontal="center" vertical="center" shrinkToFit="1"/>
    </xf>
    <xf numFmtId="41" fontId="5" fillId="2" borderId="30" xfId="1" applyFont="1" applyFill="1" applyBorder="1" applyAlignment="1">
      <alignment vertical="center" shrinkToFit="1"/>
    </xf>
    <xf numFmtId="177" fontId="5" fillId="2" borderId="31" xfId="1" applyNumberFormat="1" applyFont="1" applyFill="1" applyBorder="1" applyAlignment="1">
      <alignment horizontal="right" vertical="center" shrinkToFit="1"/>
    </xf>
    <xf numFmtId="41" fontId="5" fillId="0" borderId="29" xfId="0" applyNumberFormat="1" applyFont="1" applyBorder="1" applyAlignment="1">
      <alignment horizontal="center" vertical="center"/>
    </xf>
    <xf numFmtId="41" fontId="5" fillId="3" borderId="30" xfId="0" applyNumberFormat="1" applyFont="1" applyFill="1" applyBorder="1" applyAlignment="1">
      <alignment horizontal="center" vertical="center"/>
    </xf>
    <xf numFmtId="41" fontId="5" fillId="3" borderId="30" xfId="0" applyNumberFormat="1" applyFont="1" applyFill="1" applyBorder="1">
      <alignment vertical="center"/>
    </xf>
    <xf numFmtId="41" fontId="5" fillId="0" borderId="30" xfId="0" applyNumberFormat="1" applyFont="1" applyBorder="1" applyAlignment="1">
      <alignment vertical="center" shrinkToFit="1"/>
    </xf>
    <xf numFmtId="41" fontId="5" fillId="2" borderId="30" xfId="0" applyNumberFormat="1" applyFont="1" applyFill="1" applyBorder="1" applyAlignment="1">
      <alignment vertical="center" shrinkToFit="1"/>
    </xf>
    <xf numFmtId="41" fontId="5" fillId="3" borderId="30" xfId="0" applyNumberFormat="1" applyFont="1" applyFill="1" applyBorder="1" applyAlignment="1">
      <alignment vertical="center" shrinkToFit="1"/>
    </xf>
    <xf numFmtId="41" fontId="5" fillId="4" borderId="29" xfId="0" applyNumberFormat="1" applyFont="1" applyFill="1" applyBorder="1" applyAlignment="1">
      <alignment horizontal="center" vertical="center" shrinkToFit="1"/>
    </xf>
    <xf numFmtId="41" fontId="5" fillId="4" borderId="30" xfId="0" applyNumberFormat="1" applyFont="1" applyFill="1" applyBorder="1" applyAlignment="1">
      <alignment horizontal="center" vertical="center" shrinkToFit="1"/>
    </xf>
    <xf numFmtId="41" fontId="5" fillId="4" borderId="30" xfId="0" applyNumberFormat="1" applyFont="1" applyFill="1" applyBorder="1" applyAlignment="1">
      <alignment vertical="center" shrinkToFit="1"/>
    </xf>
    <xf numFmtId="41" fontId="5" fillId="4" borderId="30" xfId="1" applyFont="1" applyFill="1" applyBorder="1" applyAlignment="1">
      <alignment vertical="center" shrinkToFit="1"/>
    </xf>
    <xf numFmtId="177" fontId="5" fillId="4" borderId="31" xfId="1" applyNumberFormat="1" applyFont="1" applyFill="1" applyBorder="1" applyAlignment="1">
      <alignment horizontal="right" vertical="center" shrinkToFit="1"/>
    </xf>
    <xf numFmtId="41" fontId="5" fillId="0" borderId="30" xfId="0" applyNumberFormat="1" applyFont="1" applyBorder="1" applyAlignment="1">
      <alignment horizontal="center" vertical="center"/>
    </xf>
    <xf numFmtId="41" fontId="5" fillId="0" borderId="30" xfId="0" applyNumberFormat="1" applyFont="1" applyBorder="1">
      <alignment vertical="center"/>
    </xf>
    <xf numFmtId="0" fontId="5" fillId="2" borderId="32" xfId="0" applyFont="1" applyFill="1" applyBorder="1" applyAlignment="1">
      <alignment horizontal="center" vertical="center" shrinkToFit="1"/>
    </xf>
    <xf numFmtId="0" fontId="5" fillId="2" borderId="30" xfId="0" applyFont="1" applyFill="1" applyBorder="1" applyAlignment="1">
      <alignment horizontal="center" vertical="center" shrinkToFit="1"/>
    </xf>
    <xf numFmtId="178" fontId="5" fillId="2" borderId="33" xfId="1" applyNumberFormat="1" applyFont="1" applyFill="1" applyBorder="1" applyAlignment="1">
      <alignment horizontal="right" vertical="center" shrinkToFit="1"/>
    </xf>
    <xf numFmtId="0" fontId="5" fillId="0" borderId="34" xfId="0" applyFont="1" applyBorder="1" applyAlignment="1">
      <alignment horizontal="center" vertical="center" shrinkToFit="1"/>
    </xf>
    <xf numFmtId="41" fontId="5" fillId="0" borderId="29" xfId="0" applyNumberFormat="1" applyFont="1" applyBorder="1">
      <alignment vertical="center"/>
    </xf>
    <xf numFmtId="0" fontId="5" fillId="2" borderId="34" xfId="0" applyFont="1" applyFill="1" applyBorder="1" applyAlignment="1">
      <alignment horizontal="center" vertical="center" shrinkToFit="1"/>
    </xf>
    <xf numFmtId="41" fontId="5" fillId="2" borderId="29" xfId="0" applyNumberFormat="1" applyFont="1" applyFill="1" applyBorder="1" applyAlignment="1">
      <alignment horizontal="center" vertical="center"/>
    </xf>
    <xf numFmtId="41" fontId="5" fillId="2" borderId="30" xfId="0" applyNumberFormat="1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41" fontId="5" fillId="0" borderId="36" xfId="0" applyNumberFormat="1" applyFont="1" applyBorder="1" applyAlignment="1">
      <alignment horizontal="center" vertical="center" shrinkToFit="1"/>
    </xf>
    <xf numFmtId="41" fontId="5" fillId="0" borderId="37" xfId="0" applyNumberFormat="1" applyFont="1" applyBorder="1" applyAlignment="1">
      <alignment horizontal="center" vertical="center" shrinkToFit="1"/>
    </xf>
    <xf numFmtId="41" fontId="5" fillId="0" borderId="37" xfId="0" applyNumberFormat="1" applyFont="1" applyBorder="1" applyAlignment="1">
      <alignment horizontal="center" vertical="center"/>
    </xf>
    <xf numFmtId="41" fontId="5" fillId="0" borderId="37" xfId="0" applyNumberFormat="1" applyFont="1" applyBorder="1">
      <alignment vertical="center"/>
    </xf>
    <xf numFmtId="41" fontId="5" fillId="0" borderId="37" xfId="1" applyFont="1" applyBorder="1" applyAlignment="1">
      <alignment vertical="center" shrinkToFit="1"/>
    </xf>
    <xf numFmtId="177" fontId="5" fillId="0" borderId="38" xfId="1" applyNumberFormat="1" applyFont="1" applyBorder="1" applyAlignment="1">
      <alignment horizontal="right" vertical="center" shrinkToFit="1"/>
    </xf>
    <xf numFmtId="0" fontId="5" fillId="0" borderId="34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41" fontId="5" fillId="0" borderId="39" xfId="0" applyNumberFormat="1" applyFont="1" applyBorder="1" applyAlignment="1">
      <alignment horizontal="center" vertical="center" shrinkToFit="1"/>
    </xf>
    <xf numFmtId="177" fontId="5" fillId="0" borderId="40" xfId="1" applyNumberFormat="1" applyFont="1" applyBorder="1" applyAlignment="1">
      <alignment horizontal="right" vertical="center" shrinkToFit="1"/>
    </xf>
    <xf numFmtId="41" fontId="5" fillId="4" borderId="39" xfId="0" applyNumberFormat="1" applyFont="1" applyFill="1" applyBorder="1" applyAlignment="1">
      <alignment horizontal="center" vertical="center" shrinkToFit="1"/>
    </xf>
    <xf numFmtId="177" fontId="5" fillId="4" borderId="40" xfId="1" applyNumberFormat="1" applyFont="1" applyFill="1" applyBorder="1" applyAlignment="1">
      <alignment horizontal="right" vertical="center" shrinkToFit="1"/>
    </xf>
    <xf numFmtId="0" fontId="5" fillId="3" borderId="30" xfId="0" applyFont="1" applyFill="1" applyBorder="1" applyAlignment="1">
      <alignment horizontal="center" vertical="center"/>
    </xf>
    <xf numFmtId="41" fontId="5" fillId="4" borderId="0" xfId="0" applyNumberFormat="1" applyFont="1" applyFill="1" applyAlignment="1">
      <alignment horizontal="center" vertical="center" shrinkToFit="1"/>
    </xf>
    <xf numFmtId="41" fontId="5" fillId="4" borderId="0" xfId="0" applyNumberFormat="1" applyFont="1" applyFill="1" applyAlignment="1">
      <alignment vertical="center" shrinkToFit="1"/>
    </xf>
    <xf numFmtId="41" fontId="5" fillId="4" borderId="0" xfId="1" applyFont="1" applyFill="1" applyAlignment="1">
      <alignment vertical="center" shrinkToFit="1"/>
    </xf>
    <xf numFmtId="177" fontId="5" fillId="4" borderId="41" xfId="1" applyNumberFormat="1" applyFont="1" applyFill="1" applyBorder="1" applyAlignment="1">
      <alignment horizontal="right" vertical="center" shrinkToFit="1"/>
    </xf>
    <xf numFmtId="0" fontId="5" fillId="2" borderId="32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41" fontId="5" fillId="2" borderId="30" xfId="0" applyNumberFormat="1" applyFont="1" applyFill="1" applyBorder="1">
      <alignment vertical="center"/>
    </xf>
    <xf numFmtId="0" fontId="5" fillId="0" borderId="32" xfId="0" applyFont="1" applyBorder="1" applyAlignment="1">
      <alignment horizontal="center" vertical="center"/>
    </xf>
    <xf numFmtId="41" fontId="5" fillId="4" borderId="0" xfId="0" applyNumberFormat="1" applyFont="1" applyFill="1" applyAlignment="1">
      <alignment horizontal="center" vertical="center"/>
    </xf>
    <xf numFmtId="41" fontId="5" fillId="4" borderId="0" xfId="0" applyNumberFormat="1" applyFont="1" applyFill="1">
      <alignment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4" fillId="0" borderId="41" xfId="0" applyFont="1" applyBorder="1">
      <alignment vertical="center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5" borderId="45" xfId="0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center" vertical="center" shrinkToFit="1"/>
    </xf>
    <xf numFmtId="41" fontId="5" fillId="5" borderId="45" xfId="0" applyNumberFormat="1" applyFont="1" applyFill="1" applyBorder="1">
      <alignment vertical="center"/>
    </xf>
    <xf numFmtId="41" fontId="5" fillId="5" borderId="45" xfId="1" applyFont="1" applyFill="1" applyBorder="1" applyAlignment="1">
      <alignment vertical="center" shrinkToFit="1"/>
    </xf>
    <xf numFmtId="178" fontId="5" fillId="5" borderId="46" xfId="1" applyNumberFormat="1" applyFont="1" applyFill="1" applyBorder="1" applyAlignment="1">
      <alignment horizontal="right" vertical="center" shrinkToFit="1"/>
    </xf>
    <xf numFmtId="41" fontId="7" fillId="0" borderId="0" xfId="1" applyFont="1" applyAlignment="1">
      <alignment horizontal="center" vertical="center"/>
    </xf>
    <xf numFmtId="41" fontId="6" fillId="0" borderId="1" xfId="0" applyNumberFormat="1" applyFont="1" applyBorder="1" applyAlignment="1">
      <alignment horizontal="right" vertical="center"/>
    </xf>
    <xf numFmtId="41" fontId="7" fillId="0" borderId="2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1" fontId="7" fillId="0" borderId="5" xfId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41" fontId="4" fillId="0" borderId="9" xfId="0" applyNumberFormat="1" applyFont="1" applyBorder="1" applyAlignment="1">
      <alignment horizontal="center" vertical="center" wrapText="1"/>
    </xf>
    <xf numFmtId="41" fontId="4" fillId="0" borderId="15" xfId="0" applyNumberFormat="1" applyFont="1" applyBorder="1" applyAlignment="1">
      <alignment horizontal="center" vertical="center" wrapText="1"/>
    </xf>
    <xf numFmtId="41" fontId="4" fillId="0" borderId="12" xfId="0" applyNumberFormat="1" applyFont="1" applyBorder="1" applyAlignment="1">
      <alignment horizontal="center" vertical="center" wrapText="1"/>
    </xf>
    <xf numFmtId="41" fontId="4" fillId="0" borderId="18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shrinkToFit="1"/>
    </xf>
    <xf numFmtId="0" fontId="9" fillId="0" borderId="20" xfId="0" applyFont="1" applyBorder="1" applyAlignment="1">
      <alignment horizontal="center" vertical="center" shrinkToFit="1"/>
    </xf>
    <xf numFmtId="0" fontId="9" fillId="0" borderId="22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31</xdr:row>
      <xdr:rowOff>0</xdr:rowOff>
    </xdr:from>
    <xdr:to>
      <xdr:col>12</xdr:col>
      <xdr:colOff>0</xdr:colOff>
      <xdr:row>31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71CB15D-48A7-43D4-91A1-03D0B557821B}"/>
            </a:ext>
          </a:extLst>
        </xdr:cNvPr>
        <xdr:cNvSpPr>
          <a:spLocks noChangeShapeType="1"/>
        </xdr:cNvSpPr>
      </xdr:nvSpPr>
      <xdr:spPr>
        <a:xfrm>
          <a:off x="10953750" y="61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F51ABFA-A288-4554-9243-E8EA915E4425}"/>
            </a:ext>
          </a:extLst>
        </xdr:cNvPr>
        <xdr:cNvSpPr>
          <a:spLocks noChangeShapeType="1"/>
        </xdr:cNvSpPr>
      </xdr:nvSpPr>
      <xdr:spPr>
        <a:xfrm>
          <a:off x="10953750" y="297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31</xdr:row>
      <xdr:rowOff>0</xdr:rowOff>
    </xdr:from>
    <xdr:to>
      <xdr:col>12</xdr:col>
      <xdr:colOff>0</xdr:colOff>
      <xdr:row>31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CA12ACB6-0932-44BB-B4D0-9A32AFA9F227}"/>
            </a:ext>
          </a:extLst>
        </xdr:cNvPr>
        <xdr:cNvSpPr>
          <a:spLocks noChangeShapeType="1"/>
        </xdr:cNvSpPr>
      </xdr:nvSpPr>
      <xdr:spPr>
        <a:xfrm>
          <a:off x="10953750" y="61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31</xdr:row>
      <xdr:rowOff>0</xdr:rowOff>
    </xdr:from>
    <xdr:to>
      <xdr:col>12</xdr:col>
      <xdr:colOff>0</xdr:colOff>
      <xdr:row>31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C27ACC11-625D-4C51-8733-6118F027105B}"/>
            </a:ext>
          </a:extLst>
        </xdr:cNvPr>
        <xdr:cNvSpPr>
          <a:spLocks noChangeShapeType="1"/>
        </xdr:cNvSpPr>
      </xdr:nvSpPr>
      <xdr:spPr>
        <a:xfrm>
          <a:off x="10953750" y="61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D2CB8F7A-8CAF-46DF-B8B7-D18C598C8BDF}"/>
            </a:ext>
          </a:extLst>
        </xdr:cNvPr>
        <xdr:cNvSpPr>
          <a:spLocks noChangeShapeType="1"/>
        </xdr:cNvSpPr>
      </xdr:nvSpPr>
      <xdr:spPr>
        <a:xfrm>
          <a:off x="10953750" y="297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ers\&#48324;&#48731;&#45572;&#47532;%20103\Desktop\&#50629;&#47924;&#12599;\2026\&#44208;&#49328;&#44288;&#47144;\2025&#54924;&#44228;&#44048;&#49324;&#51088;&#47308;\2025%20&#47560;&#50728;%20&#49464;&#51077;.&#49464;&#52636;%20&#44208;&#49328;&#49436;(&#50504;).xlsx" TargetMode="External"/><Relationship Id="rId1" Type="http://schemas.openxmlformats.org/officeDocument/2006/relationships/externalLinkPath" Target="2026/&#44208;&#49328;&#44288;&#47144;/2025&#54924;&#44228;&#44048;&#49324;&#51088;&#47308;/2025%20&#47560;&#50728;%20&#49464;&#51077;.&#49464;&#52636;%20&#44208;&#49328;&#49436;(&#5050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가. 세입세출(총괄)"/>
      <sheetName val="나. 세입결산"/>
      <sheetName val="다. 세출결산"/>
      <sheetName val="라. 세입세출(개요)"/>
      <sheetName val="마. 증감사유"/>
      <sheetName val="바. 임직원보수 일람표"/>
      <sheetName val="사. 일용잡급일람표"/>
      <sheetName val="사. 현금 및 예금명세서"/>
      <sheetName val="사-1 예금잔액증명서"/>
      <sheetName val="아. 퇴직충당금명세서"/>
      <sheetName val="아-1퇴직금 불입내역서 및 잔액증명서"/>
      <sheetName val="차. 정부보조금 명세서"/>
    </sheetNames>
    <sheetDataSet>
      <sheetData sheetId="0"/>
      <sheetData sheetId="1">
        <row r="9">
          <cell r="D9">
            <v>14400000</v>
          </cell>
          <cell r="E9">
            <v>14400000</v>
          </cell>
        </row>
        <row r="18">
          <cell r="D18">
            <v>159406800</v>
          </cell>
          <cell r="E18">
            <v>157108460</v>
          </cell>
        </row>
        <row r="23">
          <cell r="D23">
            <v>0</v>
          </cell>
          <cell r="E23">
            <v>0</v>
          </cell>
        </row>
        <row r="24">
          <cell r="D24">
            <v>0</v>
          </cell>
          <cell r="E24">
            <v>0</v>
          </cell>
        </row>
        <row r="27">
          <cell r="D27">
            <v>0</v>
          </cell>
          <cell r="E27">
            <v>0</v>
          </cell>
        </row>
        <row r="30">
          <cell r="D30">
            <v>24960021</v>
          </cell>
          <cell r="E30">
            <v>24960021</v>
          </cell>
        </row>
        <row r="31">
          <cell r="D31">
            <v>0</v>
          </cell>
          <cell r="E31">
            <v>0</v>
          </cell>
        </row>
        <row r="32">
          <cell r="D32">
            <v>1998860</v>
          </cell>
          <cell r="E32">
            <v>1998860</v>
          </cell>
        </row>
        <row r="34">
          <cell r="D34">
            <v>102319</v>
          </cell>
          <cell r="E34">
            <v>11100</v>
          </cell>
        </row>
        <row r="36">
          <cell r="D36">
            <v>20000</v>
          </cell>
          <cell r="E36"/>
        </row>
        <row r="37">
          <cell r="D37">
            <v>42319</v>
          </cell>
          <cell r="E37">
            <v>11100</v>
          </cell>
        </row>
        <row r="38">
          <cell r="D38">
            <v>40000</v>
          </cell>
          <cell r="E38"/>
        </row>
      </sheetData>
      <sheetData sheetId="2">
        <row r="9">
          <cell r="D9">
            <v>105453400</v>
          </cell>
          <cell r="E9">
            <v>105453400</v>
          </cell>
        </row>
        <row r="14">
          <cell r="D14">
            <v>25115730</v>
          </cell>
          <cell r="E14">
            <v>23723400</v>
          </cell>
        </row>
        <row r="27">
          <cell r="D27">
            <v>10881050</v>
          </cell>
          <cell r="E27">
            <v>10764820</v>
          </cell>
        </row>
        <row r="29">
          <cell r="D29">
            <v>8391620</v>
          </cell>
          <cell r="E29">
            <v>7916200</v>
          </cell>
        </row>
        <row r="44">
          <cell r="D44">
            <v>240000</v>
          </cell>
          <cell r="E44">
            <v>50000</v>
          </cell>
        </row>
        <row r="50">
          <cell r="D50">
            <v>5096500</v>
          </cell>
          <cell r="E50">
            <v>2797320</v>
          </cell>
        </row>
        <row r="66">
          <cell r="D66">
            <v>7060000</v>
          </cell>
          <cell r="E66">
            <v>2256220</v>
          </cell>
        </row>
        <row r="75">
          <cell r="D75">
            <v>1730000</v>
          </cell>
          <cell r="E75">
            <v>55406</v>
          </cell>
        </row>
        <row r="92">
          <cell r="D92">
            <v>5120000</v>
          </cell>
          <cell r="E92">
            <v>1015250</v>
          </cell>
        </row>
        <row r="103">
          <cell r="D103">
            <v>12559021</v>
          </cell>
          <cell r="E103">
            <v>8372335</v>
          </cell>
        </row>
        <row r="105">
          <cell r="D105">
            <v>3600000</v>
          </cell>
          <cell r="E105">
            <v>2754132</v>
          </cell>
        </row>
        <row r="110">
          <cell r="D110">
            <v>1000000</v>
          </cell>
          <cell r="E110">
            <v>150000</v>
          </cell>
        </row>
        <row r="112">
          <cell r="D112">
            <v>5644500</v>
          </cell>
          <cell r="E112">
            <v>3077400</v>
          </cell>
        </row>
        <row r="116">
          <cell r="D116">
            <v>50000</v>
          </cell>
          <cell r="E116">
            <v>37500</v>
          </cell>
        </row>
        <row r="122">
          <cell r="D122">
            <v>3733000</v>
          </cell>
          <cell r="E122">
            <v>2145750</v>
          </cell>
        </row>
        <row r="131">
          <cell r="D131">
            <v>360000</v>
          </cell>
          <cell r="E131">
            <v>73000</v>
          </cell>
        </row>
        <row r="134">
          <cell r="D134">
            <v>30000</v>
          </cell>
          <cell r="E134">
            <v>13000</v>
          </cell>
        </row>
        <row r="136">
          <cell r="D136">
            <v>1642000</v>
          </cell>
          <cell r="E136">
            <v>1284500</v>
          </cell>
        </row>
        <row r="142">
          <cell r="D142"/>
          <cell r="E142"/>
        </row>
        <row r="148">
          <cell r="D148">
            <v>102319</v>
          </cell>
          <cell r="E148">
            <v>0</v>
          </cell>
        </row>
        <row r="152">
          <cell r="D152">
            <v>1998860</v>
          </cell>
          <cell r="E152">
            <v>1998860</v>
          </cell>
        </row>
        <row r="153">
          <cell r="D153">
            <v>0</v>
          </cell>
          <cell r="E153">
            <v>23789948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EC20D-D1F4-4725-9797-E943BF8BF0B1}">
  <sheetPr>
    <tabColor rgb="FF008000"/>
    <pageSetUpPr fitToPage="1"/>
  </sheetPr>
  <dimension ref="A1:S47"/>
  <sheetViews>
    <sheetView tabSelected="1" view="pageBreakPreview" zoomScale="120" zoomScaleNormal="100" zoomScaleSheetLayoutView="120" workbookViewId="0">
      <selection activeCell="L47" sqref="L47"/>
    </sheetView>
  </sheetViews>
  <sheetFormatPr defaultColWidth="9" defaultRowHeight="12.95" customHeight="1" x14ac:dyDescent="0.15"/>
  <cols>
    <col min="1" max="2" width="9" style="1"/>
    <col min="3" max="3" width="16.25" style="1" customWidth="1"/>
    <col min="4" max="5" width="13.75" style="2" customWidth="1"/>
    <col min="6" max="6" width="10.25" style="2" customWidth="1"/>
    <col min="7" max="7" width="10" style="2" customWidth="1"/>
    <col min="8" max="9" width="9" style="1"/>
    <col min="10" max="10" width="16.25" style="3" customWidth="1"/>
    <col min="11" max="12" width="13.75" style="4" customWidth="1"/>
    <col min="13" max="13" width="9.375" style="4" customWidth="1"/>
    <col min="14" max="14" width="10" style="4" customWidth="1"/>
    <col min="15" max="15" width="6.625" style="5" customWidth="1"/>
    <col min="16" max="16" width="4.875" style="6" customWidth="1"/>
    <col min="17" max="18" width="8.75" style="7" customWidth="1"/>
    <col min="19" max="19" width="6.75" style="6" customWidth="1"/>
    <col min="20" max="20" width="5" style="5" customWidth="1"/>
    <col min="21" max="22" width="5.5" style="5" customWidth="1"/>
    <col min="23" max="23" width="6.375" style="5" customWidth="1"/>
    <col min="24" max="16384" width="9" style="5"/>
  </cols>
  <sheetData>
    <row r="1" spans="1:17" ht="8.4499999999999993" customHeight="1" x14ac:dyDescent="0.15"/>
    <row r="2" spans="1:17" ht="23.25" customHeight="1" x14ac:dyDescent="0.15">
      <c r="A2" s="101" t="s">
        <v>0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</row>
    <row r="3" spans="1:17" ht="10.5" customHeight="1" x14ac:dyDescent="0.1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102" t="s">
        <v>1</v>
      </c>
      <c r="N3" s="102"/>
    </row>
    <row r="4" spans="1:17" ht="21.2" customHeight="1" x14ac:dyDescent="0.15">
      <c r="A4" s="103" t="s">
        <v>2</v>
      </c>
      <c r="B4" s="104"/>
      <c r="C4" s="104"/>
      <c r="D4" s="104"/>
      <c r="E4" s="104"/>
      <c r="F4" s="104"/>
      <c r="G4" s="105"/>
      <c r="H4" s="106" t="s">
        <v>3</v>
      </c>
      <c r="I4" s="104"/>
      <c r="J4" s="104"/>
      <c r="K4" s="104"/>
      <c r="L4" s="104"/>
      <c r="M4" s="107"/>
      <c r="N4" s="108"/>
    </row>
    <row r="5" spans="1:17" ht="15" customHeight="1" x14ac:dyDescent="0.15">
      <c r="A5" s="109" t="s">
        <v>4</v>
      </c>
      <c r="B5" s="110"/>
      <c r="C5" s="110"/>
      <c r="D5" s="111" t="s">
        <v>5</v>
      </c>
      <c r="E5" s="111" t="s">
        <v>6</v>
      </c>
      <c r="F5" s="111" t="s">
        <v>7</v>
      </c>
      <c r="G5" s="113" t="s">
        <v>8</v>
      </c>
      <c r="H5" s="115" t="s">
        <v>4</v>
      </c>
      <c r="I5" s="110"/>
      <c r="J5" s="110"/>
      <c r="K5" s="116" t="s">
        <v>5</v>
      </c>
      <c r="L5" s="116" t="s">
        <v>6</v>
      </c>
      <c r="M5" s="116" t="s">
        <v>7</v>
      </c>
      <c r="N5" s="118" t="s">
        <v>8</v>
      </c>
    </row>
    <row r="6" spans="1:17" ht="16.5" customHeight="1" thickBot="1" x14ac:dyDescent="0.2">
      <c r="A6" s="9" t="s">
        <v>9</v>
      </c>
      <c r="B6" s="10" t="s">
        <v>10</v>
      </c>
      <c r="C6" s="10" t="s">
        <v>11</v>
      </c>
      <c r="D6" s="112"/>
      <c r="E6" s="112"/>
      <c r="F6" s="112"/>
      <c r="G6" s="114"/>
      <c r="H6" s="11" t="s">
        <v>9</v>
      </c>
      <c r="I6" s="10" t="s">
        <v>10</v>
      </c>
      <c r="J6" s="12" t="s">
        <v>11</v>
      </c>
      <c r="K6" s="117"/>
      <c r="L6" s="117"/>
      <c r="M6" s="117"/>
      <c r="N6" s="119"/>
    </row>
    <row r="7" spans="1:17" ht="24" customHeight="1" thickTop="1" thickBot="1" x14ac:dyDescent="0.2">
      <c r="A7" s="120" t="s">
        <v>12</v>
      </c>
      <c r="B7" s="121"/>
      <c r="C7" s="121"/>
      <c r="D7" s="13">
        <f>D8+D11+D14+D18+D22+D27</f>
        <v>200868000</v>
      </c>
      <c r="E7" s="13">
        <f t="shared" ref="E7:F7" si="0">E8+E11+E14+E18+E22+E27</f>
        <v>198478441</v>
      </c>
      <c r="F7" s="13">
        <f t="shared" si="0"/>
        <v>-2389559</v>
      </c>
      <c r="G7" s="14">
        <f>F7/D7*100</f>
        <v>-1.1896165641117551</v>
      </c>
      <c r="H7" s="122" t="s">
        <v>12</v>
      </c>
      <c r="I7" s="123"/>
      <c r="J7" s="123"/>
      <c r="K7" s="15">
        <f>SUM(K8+K21+K24+K41+K44+K47)</f>
        <v>200868000</v>
      </c>
      <c r="L7" s="15">
        <f>SUM(L8+L21+L24+L41+L44+L47)</f>
        <v>198478441</v>
      </c>
      <c r="M7" s="15">
        <f>L7-K7</f>
        <v>-2389559</v>
      </c>
      <c r="N7" s="16">
        <f>M7/K7*100</f>
        <v>-1.1896165641117551</v>
      </c>
      <c r="P7" s="17"/>
      <c r="Q7" s="18"/>
    </row>
    <row r="8" spans="1:17" ht="16.5" customHeight="1" thickTop="1" x14ac:dyDescent="0.15">
      <c r="A8" s="19" t="s">
        <v>13</v>
      </c>
      <c r="B8" s="20" t="s">
        <v>14</v>
      </c>
      <c r="C8" s="20"/>
      <c r="D8" s="21">
        <f>D9</f>
        <v>14400000</v>
      </c>
      <c r="E8" s="21">
        <f>E9</f>
        <v>14400000</v>
      </c>
      <c r="F8" s="21">
        <f>E8-D8</f>
        <v>0</v>
      </c>
      <c r="G8" s="22">
        <f>F8/D8*100</f>
        <v>0</v>
      </c>
      <c r="H8" s="23" t="s">
        <v>15</v>
      </c>
      <c r="I8" s="24" t="s">
        <v>14</v>
      </c>
      <c r="J8" s="24"/>
      <c r="K8" s="21">
        <f>SUM(K9+K14+K16)</f>
        <v>164428300</v>
      </c>
      <c r="L8" s="21">
        <f>SUM(L9+L14+L16)</f>
        <v>153476766</v>
      </c>
      <c r="M8" s="21">
        <f>L8-K8</f>
        <v>-10951534</v>
      </c>
      <c r="N8" s="25">
        <f>M8/K8*100</f>
        <v>-6.660370507996495</v>
      </c>
      <c r="Q8" s="26"/>
    </row>
    <row r="9" spans="1:17" ht="16.5" customHeight="1" x14ac:dyDescent="0.15">
      <c r="A9" s="27"/>
      <c r="B9" s="28" t="s">
        <v>16</v>
      </c>
      <c r="C9" s="28" t="s">
        <v>17</v>
      </c>
      <c r="D9" s="29">
        <f>D10</f>
        <v>14400000</v>
      </c>
      <c r="E9" s="29">
        <f>E10</f>
        <v>14400000</v>
      </c>
      <c r="F9" s="29">
        <f>E9-D9</f>
        <v>0</v>
      </c>
      <c r="G9" s="30">
        <f>F9/D9*100</f>
        <v>0</v>
      </c>
      <c r="H9" s="31"/>
      <c r="I9" s="32" t="s">
        <v>18</v>
      </c>
      <c r="J9" s="32" t="s">
        <v>17</v>
      </c>
      <c r="K9" s="29">
        <f>SUM(K10:K13)</f>
        <v>149841800</v>
      </c>
      <c r="L9" s="29">
        <f>SUM(L10:L13)</f>
        <v>147857820</v>
      </c>
      <c r="M9" s="29">
        <f>L9-K9</f>
        <v>-1983980</v>
      </c>
      <c r="N9" s="33">
        <f>M9/K9*100</f>
        <v>-1.3240497644849434</v>
      </c>
      <c r="P9" s="34"/>
      <c r="Q9" s="26"/>
    </row>
    <row r="10" spans="1:17" ht="16.5" customHeight="1" x14ac:dyDescent="0.15">
      <c r="A10" s="27"/>
      <c r="B10" s="35"/>
      <c r="C10" s="35" t="s">
        <v>16</v>
      </c>
      <c r="D10" s="36">
        <f>'[1]나. 세입결산'!D9</f>
        <v>14400000</v>
      </c>
      <c r="E10" s="36">
        <f>'[1]나. 세입결산'!E9</f>
        <v>14400000</v>
      </c>
      <c r="F10" s="36">
        <f t="shared" ref="F10:F29" si="1">E10-D10</f>
        <v>0</v>
      </c>
      <c r="G10" s="37">
        <f t="shared" ref="G10:G17" si="2">F10/D10*100</f>
        <v>0</v>
      </c>
      <c r="H10" s="31"/>
      <c r="I10" s="38"/>
      <c r="J10" s="38" t="s">
        <v>19</v>
      </c>
      <c r="K10" s="36">
        <f>'[1]다. 세출결산'!D9</f>
        <v>105453400</v>
      </c>
      <c r="L10" s="36">
        <f>'[1]다. 세출결산'!E9</f>
        <v>105453400</v>
      </c>
      <c r="M10" s="36">
        <f>L10-K10</f>
        <v>0</v>
      </c>
      <c r="N10" s="39">
        <f>M10/K10*100</f>
        <v>0</v>
      </c>
    </row>
    <row r="11" spans="1:17" ht="16.5" customHeight="1" x14ac:dyDescent="0.15">
      <c r="A11" s="40" t="s">
        <v>20</v>
      </c>
      <c r="B11" s="41" t="s">
        <v>14</v>
      </c>
      <c r="C11" s="41"/>
      <c r="D11" s="42">
        <f>SUM(D12)</f>
        <v>159406800</v>
      </c>
      <c r="E11" s="42">
        <f>E12</f>
        <v>157108460</v>
      </c>
      <c r="F11" s="42">
        <f t="shared" si="1"/>
        <v>-2298340</v>
      </c>
      <c r="G11" s="43">
        <v>0</v>
      </c>
      <c r="H11" s="31"/>
      <c r="I11" s="38"/>
      <c r="J11" s="38" t="s">
        <v>21</v>
      </c>
      <c r="K11" s="36">
        <f>'[1]다. 세출결산'!D14</f>
        <v>25115730</v>
      </c>
      <c r="L11" s="36">
        <f>'[1]다. 세출결산'!E14</f>
        <v>23723400</v>
      </c>
      <c r="M11" s="36">
        <f t="shared" ref="M11:M29" si="3">L11-K11</f>
        <v>-1392330</v>
      </c>
      <c r="N11" s="39">
        <f t="shared" ref="N11:N13" si="4">M11/K11*100</f>
        <v>-5.5436573016193442</v>
      </c>
    </row>
    <row r="12" spans="1:17" ht="16.5" customHeight="1" x14ac:dyDescent="0.15">
      <c r="A12" s="44"/>
      <c r="B12" s="45" t="s">
        <v>20</v>
      </c>
      <c r="C12" s="45" t="s">
        <v>17</v>
      </c>
      <c r="D12" s="46">
        <f>SUM(D13)</f>
        <v>159406800</v>
      </c>
      <c r="E12" s="29">
        <f>E13</f>
        <v>157108460</v>
      </c>
      <c r="F12" s="29">
        <f t="shared" si="1"/>
        <v>-2298340</v>
      </c>
      <c r="G12" s="30">
        <v>0</v>
      </c>
      <c r="H12" s="31"/>
      <c r="I12" s="38"/>
      <c r="J12" s="38" t="s">
        <v>22</v>
      </c>
      <c r="K12" s="36">
        <f>'[1]다. 세출결산'!D27</f>
        <v>10881050</v>
      </c>
      <c r="L12" s="36">
        <f>'[1]다. 세출결산'!E27</f>
        <v>10764820</v>
      </c>
      <c r="M12" s="36">
        <f t="shared" si="3"/>
        <v>-116230</v>
      </c>
      <c r="N12" s="39">
        <f t="shared" si="4"/>
        <v>-1.0681873532425641</v>
      </c>
    </row>
    <row r="13" spans="1:17" ht="16.5" customHeight="1" x14ac:dyDescent="0.15">
      <c r="A13" s="27"/>
      <c r="B13" s="35"/>
      <c r="C13" s="35" t="s">
        <v>23</v>
      </c>
      <c r="D13" s="47">
        <f>'[1]나. 세입결산'!D18</f>
        <v>159406800</v>
      </c>
      <c r="E13" s="36">
        <f>'[1]나. 세입결산'!E18</f>
        <v>157108460</v>
      </c>
      <c r="F13" s="36">
        <f t="shared" si="1"/>
        <v>-2298340</v>
      </c>
      <c r="G13" s="37">
        <v>0</v>
      </c>
      <c r="H13" s="31"/>
      <c r="I13" s="38"/>
      <c r="J13" s="38" t="s">
        <v>24</v>
      </c>
      <c r="K13" s="36">
        <f>'[1]다. 세출결산'!D29</f>
        <v>8391620</v>
      </c>
      <c r="L13" s="36">
        <f>'[1]다. 세출결산'!E29</f>
        <v>7916200</v>
      </c>
      <c r="M13" s="36">
        <f t="shared" si="3"/>
        <v>-475420</v>
      </c>
      <c r="N13" s="39">
        <f t="shared" si="4"/>
        <v>-5.6654138295108698</v>
      </c>
    </row>
    <row r="14" spans="1:17" ht="16.5" customHeight="1" x14ac:dyDescent="0.15">
      <c r="A14" s="40" t="s">
        <v>25</v>
      </c>
      <c r="B14" s="41" t="s">
        <v>14</v>
      </c>
      <c r="C14" s="41"/>
      <c r="D14" s="48">
        <f>SUM(D15)</f>
        <v>0</v>
      </c>
      <c r="E14" s="48">
        <f>SUM(E15)</f>
        <v>0</v>
      </c>
      <c r="F14" s="42">
        <f t="shared" si="1"/>
        <v>0</v>
      </c>
      <c r="G14" s="43">
        <v>0</v>
      </c>
      <c r="H14" s="31"/>
      <c r="I14" s="32" t="s">
        <v>26</v>
      </c>
      <c r="J14" s="32" t="s">
        <v>17</v>
      </c>
      <c r="K14" s="49">
        <f>K15</f>
        <v>240000</v>
      </c>
      <c r="L14" s="49">
        <f>L15</f>
        <v>50000</v>
      </c>
      <c r="M14" s="29">
        <f t="shared" si="3"/>
        <v>-190000</v>
      </c>
      <c r="N14" s="33">
        <v>0</v>
      </c>
      <c r="P14" s="18"/>
    </row>
    <row r="15" spans="1:17" ht="16.5" customHeight="1" x14ac:dyDescent="0.15">
      <c r="A15" s="27"/>
      <c r="B15" s="28" t="s">
        <v>27</v>
      </c>
      <c r="C15" s="28" t="s">
        <v>17</v>
      </c>
      <c r="D15" s="49">
        <f>SUM(D16:D17)</f>
        <v>0</v>
      </c>
      <c r="E15" s="49">
        <f>SUM(E16:E17)</f>
        <v>0</v>
      </c>
      <c r="F15" s="29">
        <f t="shared" si="1"/>
        <v>0</v>
      </c>
      <c r="G15" s="30">
        <v>0</v>
      </c>
      <c r="H15" s="31"/>
      <c r="I15" s="38"/>
      <c r="J15" s="38" t="s">
        <v>28</v>
      </c>
      <c r="K15" s="47">
        <f>'[1]다. 세출결산'!D44</f>
        <v>240000</v>
      </c>
      <c r="L15" s="36">
        <f>'[1]다. 세출결산'!E44</f>
        <v>50000</v>
      </c>
      <c r="M15" s="36">
        <f t="shared" si="3"/>
        <v>-190000</v>
      </c>
      <c r="N15" s="39">
        <v>0</v>
      </c>
    </row>
    <row r="16" spans="1:17" ht="16.5" customHeight="1" x14ac:dyDescent="0.15">
      <c r="A16" s="27"/>
      <c r="B16" s="35"/>
      <c r="C16" s="35" t="s">
        <v>29</v>
      </c>
      <c r="D16" s="47">
        <f>'[1]나. 세입결산'!D23</f>
        <v>0</v>
      </c>
      <c r="E16" s="36">
        <f>'[1]나. 세입결산'!E23</f>
        <v>0</v>
      </c>
      <c r="F16" s="36">
        <f t="shared" si="1"/>
        <v>0</v>
      </c>
      <c r="G16" s="37">
        <v>0</v>
      </c>
      <c r="H16" s="31"/>
      <c r="I16" s="32" t="s">
        <v>30</v>
      </c>
      <c r="J16" s="32" t="s">
        <v>17</v>
      </c>
      <c r="K16" s="49">
        <f>SUM(K17:K20)</f>
        <v>14346500</v>
      </c>
      <c r="L16" s="49">
        <f>SUM(L17:L20)</f>
        <v>5568946</v>
      </c>
      <c r="M16" s="29">
        <f t="shared" si="3"/>
        <v>-8777554</v>
      </c>
      <c r="N16" s="33">
        <f>M16/K16*100</f>
        <v>-61.182546265639701</v>
      </c>
    </row>
    <row r="17" spans="1:18" ht="16.5" customHeight="1" x14ac:dyDescent="0.15">
      <c r="A17" s="50"/>
      <c r="B17" s="51"/>
      <c r="C17" s="51" t="s">
        <v>31</v>
      </c>
      <c r="D17" s="52">
        <f>'[1]나. 세입결산'!D24</f>
        <v>0</v>
      </c>
      <c r="E17" s="53">
        <f>'[1]나. 세입결산'!E24</f>
        <v>0</v>
      </c>
      <c r="F17" s="53">
        <f t="shared" si="1"/>
        <v>0</v>
      </c>
      <c r="G17" s="54" t="e">
        <f t="shared" si="2"/>
        <v>#DIV/0!</v>
      </c>
      <c r="H17" s="31"/>
      <c r="I17" s="38"/>
      <c r="J17" s="38" t="s">
        <v>32</v>
      </c>
      <c r="K17" s="47">
        <f>'[1]다. 세출결산'!D50</f>
        <v>5096500</v>
      </c>
      <c r="L17" s="36">
        <f>'[1]다. 세출결산'!E50</f>
        <v>2797320</v>
      </c>
      <c r="M17" s="36">
        <f t="shared" si="3"/>
        <v>-2299180</v>
      </c>
      <c r="N17" s="39">
        <f t="shared" ref="N17:N20" si="5">M17/K17*100</f>
        <v>-45.112920631806141</v>
      </c>
    </row>
    <row r="18" spans="1:18" ht="16.5" customHeight="1" x14ac:dyDescent="0.15">
      <c r="A18" s="40" t="s">
        <v>33</v>
      </c>
      <c r="B18" s="41" t="s">
        <v>14</v>
      </c>
      <c r="C18" s="41"/>
      <c r="D18" s="42">
        <f>D20</f>
        <v>0</v>
      </c>
      <c r="E18" s="42">
        <f>E20</f>
        <v>0</v>
      </c>
      <c r="F18" s="42">
        <f t="shared" si="1"/>
        <v>0</v>
      </c>
      <c r="G18" s="43">
        <v>0</v>
      </c>
      <c r="H18" s="31"/>
      <c r="I18" s="38"/>
      <c r="J18" s="38" t="s">
        <v>34</v>
      </c>
      <c r="K18" s="47">
        <f>'[1]다. 세출결산'!D66</f>
        <v>7060000</v>
      </c>
      <c r="L18" s="36">
        <f>'[1]다. 세출결산'!E66</f>
        <v>2256220</v>
      </c>
      <c r="M18" s="36">
        <f t="shared" si="3"/>
        <v>-4803780</v>
      </c>
      <c r="N18" s="39">
        <f t="shared" si="5"/>
        <v>-68.042209631728042</v>
      </c>
      <c r="Q18" s="26"/>
    </row>
    <row r="19" spans="1:18" ht="16.5" customHeight="1" x14ac:dyDescent="0.15">
      <c r="A19" s="40"/>
      <c r="B19" s="41"/>
      <c r="C19" s="41"/>
      <c r="D19" s="42"/>
      <c r="E19" s="42"/>
      <c r="F19" s="42"/>
      <c r="G19" s="43"/>
      <c r="H19" s="31"/>
      <c r="I19" s="38"/>
      <c r="J19" s="38" t="s">
        <v>35</v>
      </c>
      <c r="K19" s="47">
        <v>460000</v>
      </c>
      <c r="L19" s="36">
        <v>460000</v>
      </c>
      <c r="M19" s="36"/>
      <c r="N19" s="39"/>
      <c r="Q19" s="26"/>
    </row>
    <row r="20" spans="1:18" ht="16.5" customHeight="1" x14ac:dyDescent="0.15">
      <c r="A20" s="27"/>
      <c r="B20" s="45" t="s">
        <v>33</v>
      </c>
      <c r="C20" s="28" t="s">
        <v>17</v>
      </c>
      <c r="D20" s="29">
        <f>SUM(D21)</f>
        <v>0</v>
      </c>
      <c r="E20" s="29">
        <f>SUM(E21)</f>
        <v>0</v>
      </c>
      <c r="F20" s="29">
        <f t="shared" si="1"/>
        <v>0</v>
      </c>
      <c r="G20" s="30">
        <v>0</v>
      </c>
      <c r="H20" s="31"/>
      <c r="I20" s="38"/>
      <c r="J20" s="38" t="s">
        <v>36</v>
      </c>
      <c r="K20" s="47">
        <f>'[1]다. 세출결산'!D75</f>
        <v>1730000</v>
      </c>
      <c r="L20" s="36">
        <f>'[1]다. 세출결산'!E75</f>
        <v>55406</v>
      </c>
      <c r="M20" s="36">
        <f t="shared" si="3"/>
        <v>-1674594</v>
      </c>
      <c r="N20" s="39">
        <f t="shared" si="5"/>
        <v>-96.797341040462427</v>
      </c>
    </row>
    <row r="21" spans="1:18" ht="16.5" customHeight="1" x14ac:dyDescent="0.15">
      <c r="A21" s="44"/>
      <c r="B21" s="55"/>
      <c r="C21" s="55" t="s">
        <v>37</v>
      </c>
      <c r="D21" s="56">
        <f>'[1]나. 세입결산'!D27</f>
        <v>0</v>
      </c>
      <c r="E21" s="36">
        <f>'[1]나. 세입결산'!E27</f>
        <v>0</v>
      </c>
      <c r="F21" s="36">
        <f t="shared" si="1"/>
        <v>0</v>
      </c>
      <c r="G21" s="37">
        <v>0</v>
      </c>
      <c r="H21" s="57" t="s">
        <v>38</v>
      </c>
      <c r="I21" s="58" t="s">
        <v>14</v>
      </c>
      <c r="J21" s="58"/>
      <c r="K21" s="48">
        <f>K22</f>
        <v>5120000</v>
      </c>
      <c r="L21" s="42">
        <f>L22</f>
        <v>1015250</v>
      </c>
      <c r="M21" s="42">
        <f t="shared" si="3"/>
        <v>-4104750</v>
      </c>
      <c r="N21" s="59">
        <f>M21/K21*100</f>
        <v>-80.1708984375</v>
      </c>
    </row>
    <row r="22" spans="1:18" ht="16.5" customHeight="1" x14ac:dyDescent="0.15">
      <c r="A22" s="40" t="s">
        <v>39</v>
      </c>
      <c r="B22" s="41" t="s">
        <v>14</v>
      </c>
      <c r="C22" s="41"/>
      <c r="D22" s="42">
        <f>D23</f>
        <v>26958881</v>
      </c>
      <c r="E22" s="42">
        <f>E23</f>
        <v>26958881</v>
      </c>
      <c r="F22" s="42">
        <f t="shared" si="1"/>
        <v>0</v>
      </c>
      <c r="G22" s="43">
        <f t="shared" ref="G22:G23" si="6">F22/D22*100</f>
        <v>0</v>
      </c>
      <c r="H22" s="60" t="s">
        <v>40</v>
      </c>
      <c r="I22" s="32" t="s">
        <v>41</v>
      </c>
      <c r="J22" s="32" t="s">
        <v>17</v>
      </c>
      <c r="K22" s="49">
        <f>K23</f>
        <v>5120000</v>
      </c>
      <c r="L22" s="49">
        <f>L23</f>
        <v>1015250</v>
      </c>
      <c r="M22" s="29">
        <f t="shared" si="3"/>
        <v>-4104750</v>
      </c>
      <c r="N22" s="33">
        <f>M22/K22*100</f>
        <v>-80.1708984375</v>
      </c>
    </row>
    <row r="23" spans="1:18" ht="16.5" customHeight="1" x14ac:dyDescent="0.15">
      <c r="A23" s="61"/>
      <c r="B23" s="45" t="s">
        <v>39</v>
      </c>
      <c r="C23" s="46" t="s">
        <v>17</v>
      </c>
      <c r="D23" s="46">
        <f>SUM(D24:D26)</f>
        <v>26958881</v>
      </c>
      <c r="E23" s="29">
        <f>SUM(E24:E26)</f>
        <v>26958881</v>
      </c>
      <c r="F23" s="29">
        <f t="shared" si="1"/>
        <v>0</v>
      </c>
      <c r="G23" s="30">
        <f t="shared" si="6"/>
        <v>0</v>
      </c>
      <c r="H23" s="60"/>
      <c r="I23" s="38"/>
      <c r="J23" s="38" t="s">
        <v>42</v>
      </c>
      <c r="K23" s="47">
        <f>'[1]다. 세출결산'!D92</f>
        <v>5120000</v>
      </c>
      <c r="L23" s="36">
        <f>'[1]다. 세출결산'!E92</f>
        <v>1015250</v>
      </c>
      <c r="M23" s="36">
        <f t="shared" si="3"/>
        <v>-4104750</v>
      </c>
      <c r="N23" s="39">
        <f>M23/K23*100</f>
        <v>-80.1708984375</v>
      </c>
      <c r="P23" s="34"/>
      <c r="Q23" s="26"/>
      <c r="R23" s="26"/>
    </row>
    <row r="24" spans="1:18" ht="16.5" customHeight="1" x14ac:dyDescent="0.15">
      <c r="A24" s="27"/>
      <c r="B24" s="35"/>
      <c r="C24" s="35" t="s">
        <v>43</v>
      </c>
      <c r="D24" s="47">
        <f>'[1]나. 세입결산'!D30</f>
        <v>24960021</v>
      </c>
      <c r="E24" s="36">
        <f>'[1]나. 세입결산'!E30</f>
        <v>24960021</v>
      </c>
      <c r="F24" s="36">
        <f t="shared" si="1"/>
        <v>0</v>
      </c>
      <c r="G24" s="37">
        <v>0</v>
      </c>
      <c r="H24" s="62" t="s">
        <v>44</v>
      </c>
      <c r="I24" s="58" t="s">
        <v>14</v>
      </c>
      <c r="J24" s="58"/>
      <c r="K24" s="48">
        <f>SUM(K25+K32)</f>
        <v>29218521</v>
      </c>
      <c r="L24" s="48">
        <f>SUM(L25+L32)</f>
        <v>18197617</v>
      </c>
      <c r="M24" s="42">
        <f t="shared" si="3"/>
        <v>-11020904</v>
      </c>
      <c r="N24" s="59">
        <f>M24/K24*100</f>
        <v>-37.718897544471879</v>
      </c>
      <c r="P24" s="34"/>
      <c r="Q24" s="26"/>
      <c r="R24" s="26"/>
    </row>
    <row r="25" spans="1:18" ht="16.5" customHeight="1" x14ac:dyDescent="0.15">
      <c r="A25" s="27"/>
      <c r="B25" s="35"/>
      <c r="C25" s="35" t="s">
        <v>45</v>
      </c>
      <c r="D25" s="47">
        <f>'[1]나. 세입결산'!D31</f>
        <v>0</v>
      </c>
      <c r="E25" s="36">
        <f>'[1]나. 세입결산'!E31</f>
        <v>0</v>
      </c>
      <c r="F25" s="36">
        <f t="shared" si="1"/>
        <v>0</v>
      </c>
      <c r="G25" s="37">
        <v>0</v>
      </c>
      <c r="H25" s="60"/>
      <c r="I25" s="32" t="s">
        <v>30</v>
      </c>
      <c r="J25" s="32" t="s">
        <v>17</v>
      </c>
      <c r="K25" s="49">
        <f>SUM(K26:K29)</f>
        <v>22803521</v>
      </c>
      <c r="L25" s="49">
        <f>SUM(L26:L29)</f>
        <v>14353867</v>
      </c>
      <c r="M25" s="29">
        <f t="shared" si="3"/>
        <v>-8449654</v>
      </c>
      <c r="N25" s="33">
        <f>M25/K25*100</f>
        <v>-37.054163696913292</v>
      </c>
      <c r="P25" s="34"/>
      <c r="Q25" s="26"/>
      <c r="R25" s="26"/>
    </row>
    <row r="26" spans="1:18" ht="16.5" customHeight="1" x14ac:dyDescent="0.15">
      <c r="A26" s="27"/>
      <c r="B26" s="35"/>
      <c r="C26" s="35" t="s">
        <v>46</v>
      </c>
      <c r="D26" s="47">
        <f>'[1]나. 세입결산'!D32</f>
        <v>1998860</v>
      </c>
      <c r="E26" s="36">
        <f>'[1]나. 세입결산'!E32</f>
        <v>1998860</v>
      </c>
      <c r="F26" s="36">
        <f t="shared" si="1"/>
        <v>0</v>
      </c>
      <c r="G26" s="37">
        <v>0</v>
      </c>
      <c r="H26" s="60"/>
      <c r="I26" s="38"/>
      <c r="J26" s="38" t="s">
        <v>47</v>
      </c>
      <c r="K26" s="47">
        <f>'[1]다. 세출결산'!D103</f>
        <v>12559021</v>
      </c>
      <c r="L26" s="36">
        <f>'[1]다. 세출결산'!E103</f>
        <v>8372335</v>
      </c>
      <c r="M26" s="36">
        <f t="shared" si="3"/>
        <v>-4186686</v>
      </c>
      <c r="N26" s="39">
        <f t="shared" ref="N26:N29" si="7">M26/K26*100</f>
        <v>-33.33608567100891</v>
      </c>
      <c r="P26" s="34"/>
      <c r="Q26" s="26"/>
      <c r="R26" s="26"/>
    </row>
    <row r="27" spans="1:18" ht="16.5" customHeight="1" x14ac:dyDescent="0.15">
      <c r="A27" s="63" t="s">
        <v>48</v>
      </c>
      <c r="B27" s="64" t="s">
        <v>14</v>
      </c>
      <c r="C27" s="41"/>
      <c r="D27" s="48">
        <f>D28</f>
        <v>102319</v>
      </c>
      <c r="E27" s="42">
        <f>E28</f>
        <v>11100</v>
      </c>
      <c r="F27" s="42">
        <f t="shared" si="1"/>
        <v>-91219</v>
      </c>
      <c r="G27" s="43">
        <v>0</v>
      </c>
      <c r="H27" s="60"/>
      <c r="I27" s="38"/>
      <c r="J27" s="38" t="s">
        <v>49</v>
      </c>
      <c r="K27" s="47">
        <f>'[1]다. 세출결산'!D105</f>
        <v>3600000</v>
      </c>
      <c r="L27" s="36">
        <f>'[1]다. 세출결산'!E105</f>
        <v>2754132</v>
      </c>
      <c r="M27" s="36">
        <f t="shared" si="3"/>
        <v>-845868</v>
      </c>
      <c r="N27" s="39">
        <f t="shared" si="7"/>
        <v>-23.496333333333332</v>
      </c>
      <c r="P27" s="34"/>
      <c r="Q27" s="26"/>
      <c r="R27" s="26"/>
    </row>
    <row r="28" spans="1:18" ht="16.5" customHeight="1" x14ac:dyDescent="0.15">
      <c r="A28" s="44"/>
      <c r="B28" s="45" t="s">
        <v>48</v>
      </c>
      <c r="C28" s="45" t="s">
        <v>17</v>
      </c>
      <c r="D28" s="46">
        <f>'[1]나. 세입결산'!D34</f>
        <v>102319</v>
      </c>
      <c r="E28" s="46">
        <f>'[1]나. 세입결산'!E34</f>
        <v>11100</v>
      </c>
      <c r="F28" s="29">
        <f t="shared" si="1"/>
        <v>-91219</v>
      </c>
      <c r="G28" s="30">
        <v>0</v>
      </c>
      <c r="H28" s="65"/>
      <c r="I28" s="66"/>
      <c r="J28" s="38" t="s">
        <v>50</v>
      </c>
      <c r="K28" s="56">
        <f>'[1]다. 세출결산'!D110</f>
        <v>1000000</v>
      </c>
      <c r="L28" s="36">
        <f>'[1]다. 세출결산'!E110</f>
        <v>150000</v>
      </c>
      <c r="M28" s="36">
        <f t="shared" si="3"/>
        <v>-850000</v>
      </c>
      <c r="N28" s="39">
        <f t="shared" si="7"/>
        <v>-85</v>
      </c>
      <c r="P28" s="34"/>
      <c r="Q28" s="26"/>
      <c r="R28" s="26"/>
    </row>
    <row r="29" spans="1:18" ht="16.5" customHeight="1" x14ac:dyDescent="0.15">
      <c r="A29" s="67"/>
      <c r="B29" s="68"/>
      <c r="C29" s="69" t="s">
        <v>51</v>
      </c>
      <c r="D29" s="70">
        <f>'[1]나. 세입결산'!D36</f>
        <v>20000</v>
      </c>
      <c r="E29" s="71">
        <f>'[1]나. 세입결산'!E36</f>
        <v>0</v>
      </c>
      <c r="F29" s="71">
        <f t="shared" si="1"/>
        <v>-20000</v>
      </c>
      <c r="G29" s="72">
        <v>0</v>
      </c>
      <c r="H29" s="73"/>
      <c r="I29" s="74"/>
      <c r="J29" s="38" t="s">
        <v>52</v>
      </c>
      <c r="K29" s="56">
        <f>'[1]다. 세출결산'!D112</f>
        <v>5644500</v>
      </c>
      <c r="L29" s="36">
        <f>'[1]다. 세출결산'!E112</f>
        <v>3077400</v>
      </c>
      <c r="M29" s="36">
        <f t="shared" si="3"/>
        <v>-2567100</v>
      </c>
      <c r="N29" s="39">
        <f t="shared" si="7"/>
        <v>-45.479670475684294</v>
      </c>
      <c r="P29" s="34"/>
      <c r="Q29" s="26"/>
    </row>
    <row r="30" spans="1:18" ht="16.5" hidden="1" customHeight="1" x14ac:dyDescent="0.15">
      <c r="A30" s="75"/>
      <c r="B30" s="68"/>
      <c r="C30" s="69"/>
      <c r="D30" s="70"/>
      <c r="E30" s="71"/>
      <c r="F30" s="71"/>
      <c r="G30" s="76"/>
      <c r="H30" s="73"/>
      <c r="I30" s="74"/>
      <c r="J30" s="38"/>
      <c r="K30" s="56"/>
      <c r="L30" s="36"/>
      <c r="M30" s="36"/>
      <c r="N30" s="39"/>
      <c r="P30" s="34"/>
      <c r="Q30" s="26"/>
    </row>
    <row r="31" spans="1:18" ht="16.5" hidden="1" customHeight="1" x14ac:dyDescent="0.15">
      <c r="A31" s="75"/>
      <c r="B31" s="68"/>
      <c r="C31" s="69"/>
      <c r="D31" s="70"/>
      <c r="E31" s="71"/>
      <c r="F31" s="71"/>
      <c r="G31" s="76"/>
      <c r="H31" s="73"/>
      <c r="I31" s="74"/>
      <c r="J31" s="38"/>
      <c r="K31" s="56"/>
      <c r="L31" s="36"/>
      <c r="M31" s="36"/>
      <c r="N31" s="39"/>
      <c r="P31" s="34"/>
      <c r="Q31" s="26"/>
    </row>
    <row r="32" spans="1:18" ht="16.5" customHeight="1" x14ac:dyDescent="0.15">
      <c r="A32" s="77"/>
      <c r="B32" s="51"/>
      <c r="C32" s="51" t="s">
        <v>53</v>
      </c>
      <c r="D32" s="53">
        <f>'[1]나. 세입결산'!D37</f>
        <v>42319</v>
      </c>
      <c r="E32" s="53">
        <f>'[1]나. 세입결산'!E37</f>
        <v>11100</v>
      </c>
      <c r="F32" s="53"/>
      <c r="G32" s="78"/>
      <c r="H32" s="73"/>
      <c r="I32" s="79" t="s">
        <v>44</v>
      </c>
      <c r="J32" s="32" t="s">
        <v>17</v>
      </c>
      <c r="K32" s="46">
        <f>SUM(K33:K40)</f>
        <v>6415000</v>
      </c>
      <c r="L32" s="46">
        <f>SUM(L33:L40)</f>
        <v>3843750</v>
      </c>
      <c r="M32" s="46">
        <f>SUM(M34:M40)</f>
        <v>-370000</v>
      </c>
      <c r="N32" s="33">
        <f>M32/K32*100</f>
        <v>-5.7677318784099771</v>
      </c>
      <c r="P32" s="34"/>
      <c r="Q32" s="26"/>
    </row>
    <row r="33" spans="1:17" ht="16.5" customHeight="1" x14ac:dyDescent="0.15">
      <c r="A33" s="77"/>
      <c r="B33" s="51"/>
      <c r="C33" s="51"/>
      <c r="D33" s="53"/>
      <c r="E33" s="53"/>
      <c r="F33" s="53"/>
      <c r="G33" s="78"/>
      <c r="H33" s="73"/>
      <c r="I33" s="79"/>
      <c r="J33" s="32" t="s">
        <v>54</v>
      </c>
      <c r="K33" s="46">
        <v>500000</v>
      </c>
      <c r="L33" s="46">
        <v>190000</v>
      </c>
      <c r="M33" s="46"/>
      <c r="N33" s="33"/>
      <c r="P33" s="34"/>
      <c r="Q33" s="26"/>
    </row>
    <row r="34" spans="1:17" ht="16.5" customHeight="1" x14ac:dyDescent="0.15">
      <c r="A34" s="77"/>
      <c r="B34" s="51"/>
      <c r="C34" s="51" t="s">
        <v>55</v>
      </c>
      <c r="D34" s="52">
        <f>'[1]나. 세입결산'!D38</f>
        <v>40000</v>
      </c>
      <c r="E34" s="53">
        <f>'[1]나. 세입결산'!E38</f>
        <v>0</v>
      </c>
      <c r="F34" s="53"/>
      <c r="G34" s="78"/>
      <c r="H34" s="73"/>
      <c r="I34" s="66"/>
      <c r="J34" s="38" t="s">
        <v>56</v>
      </c>
      <c r="K34" s="56">
        <f>'[1]다. 세출결산'!D116</f>
        <v>50000</v>
      </c>
      <c r="L34" s="36">
        <f>'[1]다. 세출결산'!E116</f>
        <v>37500</v>
      </c>
      <c r="M34" s="36">
        <f t="shared" ref="M34:M46" si="8">L34-K34</f>
        <v>-12500</v>
      </c>
      <c r="N34" s="39">
        <f t="shared" ref="N34:N45" si="9">M34/K34*100</f>
        <v>-25</v>
      </c>
      <c r="P34" s="34"/>
      <c r="Q34" s="26"/>
    </row>
    <row r="35" spans="1:17" ht="16.5" customHeight="1" x14ac:dyDescent="0.15">
      <c r="A35" s="80"/>
      <c r="B35" s="80"/>
      <c r="C35" s="80"/>
      <c r="D35" s="81"/>
      <c r="E35" s="82"/>
      <c r="F35" s="82"/>
      <c r="G35" s="83"/>
      <c r="H35" s="73"/>
      <c r="I35" s="66"/>
      <c r="J35" s="38" t="s">
        <v>57</v>
      </c>
      <c r="K35" s="56">
        <v>100000</v>
      </c>
      <c r="L35" s="36">
        <v>100000</v>
      </c>
      <c r="M35" s="36"/>
      <c r="N35" s="39"/>
      <c r="P35" s="34"/>
      <c r="Q35" s="26"/>
    </row>
    <row r="36" spans="1:17" ht="16.5" customHeight="1" x14ac:dyDescent="0.15">
      <c r="A36" s="80"/>
      <c r="B36" s="80"/>
      <c r="C36" s="80"/>
      <c r="D36" s="81"/>
      <c r="E36" s="82"/>
      <c r="F36" s="82"/>
      <c r="G36" s="83"/>
      <c r="H36" s="73"/>
      <c r="I36" s="66"/>
      <c r="J36" s="38" t="s">
        <v>58</v>
      </c>
      <c r="K36" s="56">
        <f>'[1]다. 세출결산'!D122</f>
        <v>3733000</v>
      </c>
      <c r="L36" s="36">
        <f>'[1]다. 세출결산'!E122</f>
        <v>2145750</v>
      </c>
      <c r="M36" s="36"/>
      <c r="N36" s="39"/>
      <c r="P36" s="34"/>
      <c r="Q36" s="26"/>
    </row>
    <row r="37" spans="1:17" ht="16.5" customHeight="1" x14ac:dyDescent="0.15">
      <c r="A37" s="80"/>
      <c r="B37" s="80"/>
      <c r="C37" s="80"/>
      <c r="D37" s="81"/>
      <c r="E37" s="82"/>
      <c r="F37" s="82"/>
      <c r="G37" s="83"/>
      <c r="H37" s="73"/>
      <c r="I37" s="66"/>
      <c r="J37" s="38" t="s">
        <v>59</v>
      </c>
      <c r="K37" s="56">
        <f>'[1]다. 세출결산'!D131</f>
        <v>360000</v>
      </c>
      <c r="L37" s="36">
        <f>'[1]다. 세출결산'!E131</f>
        <v>73000</v>
      </c>
      <c r="M37" s="36"/>
      <c r="N37" s="39"/>
      <c r="P37" s="34"/>
      <c r="Q37" s="26"/>
    </row>
    <row r="38" spans="1:17" ht="16.5" customHeight="1" x14ac:dyDescent="0.15">
      <c r="A38" s="80"/>
      <c r="B38" s="80"/>
      <c r="C38" s="80"/>
      <c r="D38" s="81"/>
      <c r="E38" s="82"/>
      <c r="F38" s="82"/>
      <c r="G38" s="83"/>
      <c r="H38" s="73"/>
      <c r="I38" s="66"/>
      <c r="J38" s="38" t="s">
        <v>60</v>
      </c>
      <c r="K38" s="56">
        <f>'[1]다. 세출결산'!D134</f>
        <v>30000</v>
      </c>
      <c r="L38" s="36">
        <f>'[1]다. 세출결산'!E134</f>
        <v>13000</v>
      </c>
      <c r="M38" s="36"/>
      <c r="N38" s="39"/>
      <c r="P38" s="34"/>
      <c r="Q38" s="26"/>
    </row>
    <row r="39" spans="1:17" ht="16.5" customHeight="1" x14ac:dyDescent="0.15">
      <c r="A39" s="80"/>
      <c r="B39" s="80"/>
      <c r="C39" s="80"/>
      <c r="D39" s="81"/>
      <c r="E39" s="82"/>
      <c r="F39" s="82"/>
      <c r="G39" s="83"/>
      <c r="H39" s="73"/>
      <c r="I39" s="66"/>
      <c r="J39" s="38" t="s">
        <v>61</v>
      </c>
      <c r="K39" s="56">
        <f>'[1]다. 세출결산'!D136</f>
        <v>1642000</v>
      </c>
      <c r="L39" s="36">
        <f>'[1]다. 세출결산'!E136</f>
        <v>1284500</v>
      </c>
      <c r="M39" s="36">
        <f t="shared" si="8"/>
        <v>-357500</v>
      </c>
      <c r="N39" s="39">
        <f t="shared" si="9"/>
        <v>-21.77222898903776</v>
      </c>
      <c r="P39" s="34"/>
      <c r="Q39" s="26"/>
    </row>
    <row r="40" spans="1:17" ht="16.5" hidden="1" customHeight="1" x14ac:dyDescent="0.15">
      <c r="A40" s="80"/>
      <c r="B40" s="80"/>
      <c r="C40" s="80"/>
      <c r="D40" s="81"/>
      <c r="E40" s="82"/>
      <c r="F40" s="82"/>
      <c r="G40" s="83"/>
      <c r="H40" s="65"/>
      <c r="I40" s="66"/>
      <c r="J40" s="38" t="s">
        <v>62</v>
      </c>
      <c r="K40" s="56">
        <f>'[1]다. 세출결산'!D142</f>
        <v>0</v>
      </c>
      <c r="L40" s="36">
        <f>'[1]다. 세출결산'!E142</f>
        <v>0</v>
      </c>
      <c r="M40" s="36">
        <f t="shared" si="8"/>
        <v>0</v>
      </c>
      <c r="N40" s="39" t="e">
        <f t="shared" si="9"/>
        <v>#DIV/0!</v>
      </c>
      <c r="P40" s="34"/>
      <c r="Q40" s="26"/>
    </row>
    <row r="41" spans="1:17" ht="16.5" customHeight="1" x14ac:dyDescent="0.15">
      <c r="A41" s="80"/>
      <c r="B41" s="80"/>
      <c r="C41" s="80"/>
      <c r="D41" s="81"/>
      <c r="E41" s="82"/>
      <c r="F41" s="82"/>
      <c r="G41" s="83"/>
      <c r="H41" s="84" t="s">
        <v>63</v>
      </c>
      <c r="I41" s="85" t="s">
        <v>14</v>
      </c>
      <c r="J41" s="58"/>
      <c r="K41" s="86">
        <f>K42</f>
        <v>102319</v>
      </c>
      <c r="L41" s="86">
        <f>L42</f>
        <v>0</v>
      </c>
      <c r="M41" s="42">
        <f t="shared" si="8"/>
        <v>-102319</v>
      </c>
      <c r="N41" s="59">
        <f t="shared" si="9"/>
        <v>-100</v>
      </c>
      <c r="P41" s="34"/>
      <c r="Q41" s="26"/>
    </row>
    <row r="42" spans="1:17" ht="16.5" customHeight="1" x14ac:dyDescent="0.15">
      <c r="A42" s="80"/>
      <c r="B42" s="80"/>
      <c r="C42" s="80"/>
      <c r="D42" s="81"/>
      <c r="E42" s="82"/>
      <c r="F42" s="82"/>
      <c r="G42" s="83"/>
      <c r="H42" s="87"/>
      <c r="I42" s="79" t="s">
        <v>63</v>
      </c>
      <c r="J42" s="32" t="s">
        <v>17</v>
      </c>
      <c r="K42" s="46">
        <f>SUM(K43)</f>
        <v>102319</v>
      </c>
      <c r="L42" s="46">
        <f>SUM(L43)</f>
        <v>0</v>
      </c>
      <c r="M42" s="29">
        <f t="shared" si="8"/>
        <v>-102319</v>
      </c>
      <c r="N42" s="33">
        <f t="shared" si="9"/>
        <v>-100</v>
      </c>
      <c r="P42" s="34"/>
      <c r="Q42" s="26"/>
    </row>
    <row r="43" spans="1:17" ht="15" customHeight="1" x14ac:dyDescent="0.15">
      <c r="A43" s="88"/>
      <c r="B43" s="88"/>
      <c r="C43" s="88"/>
      <c r="D43" s="89"/>
      <c r="E43" s="82"/>
      <c r="F43" s="82"/>
      <c r="G43" s="83"/>
      <c r="H43" s="87"/>
      <c r="I43" s="66"/>
      <c r="J43" s="38" t="s">
        <v>63</v>
      </c>
      <c r="K43" s="56">
        <f>'[1]다. 세출결산'!D148</f>
        <v>102319</v>
      </c>
      <c r="L43" s="36">
        <f>'[1]다. 세출결산'!E148</f>
        <v>0</v>
      </c>
      <c r="M43" s="36">
        <f t="shared" si="8"/>
        <v>-102319</v>
      </c>
      <c r="N43" s="39">
        <f t="shared" si="9"/>
        <v>-100</v>
      </c>
    </row>
    <row r="44" spans="1:17" ht="15" customHeight="1" x14ac:dyDescent="0.15">
      <c r="A44" s="88"/>
      <c r="B44" s="88"/>
      <c r="C44" s="88"/>
      <c r="D44" s="89"/>
      <c r="E44" s="82"/>
      <c r="F44" s="82"/>
      <c r="G44" s="83"/>
      <c r="H44" s="90" t="s">
        <v>64</v>
      </c>
      <c r="I44" s="91" t="s">
        <v>14</v>
      </c>
      <c r="J44" s="58"/>
      <c r="K44" s="86">
        <f>K45</f>
        <v>1998860</v>
      </c>
      <c r="L44" s="86">
        <f>L45</f>
        <v>1998860</v>
      </c>
      <c r="M44" s="42">
        <f t="shared" si="8"/>
        <v>0</v>
      </c>
      <c r="N44" s="59">
        <f t="shared" si="9"/>
        <v>0</v>
      </c>
    </row>
    <row r="45" spans="1:17" ht="15" customHeight="1" x14ac:dyDescent="0.15">
      <c r="A45" s="88"/>
      <c r="B45" s="88"/>
      <c r="C45" s="88"/>
      <c r="D45" s="89"/>
      <c r="E45" s="89"/>
      <c r="F45" s="82"/>
      <c r="G45" s="83"/>
      <c r="H45" s="87"/>
      <c r="I45" s="92" t="s">
        <v>64</v>
      </c>
      <c r="J45" s="32" t="s">
        <v>17</v>
      </c>
      <c r="K45" s="46">
        <f>SUM(K46)</f>
        <v>1998860</v>
      </c>
      <c r="L45" s="46">
        <f>SUM(L46)</f>
        <v>1998860</v>
      </c>
      <c r="M45" s="29">
        <f t="shared" si="8"/>
        <v>0</v>
      </c>
      <c r="N45" s="33">
        <f t="shared" si="9"/>
        <v>0</v>
      </c>
    </row>
    <row r="46" spans="1:17" ht="13.7" customHeight="1" x14ac:dyDescent="0.15">
      <c r="G46" s="93"/>
      <c r="H46" s="94"/>
      <c r="I46" s="66"/>
      <c r="J46" s="38" t="s">
        <v>65</v>
      </c>
      <c r="K46" s="56">
        <f>'[1]다. 세출결산'!D152</f>
        <v>1998860</v>
      </c>
      <c r="L46" s="56">
        <f>'[1]다. 세출결산'!E152</f>
        <v>1998860</v>
      </c>
      <c r="M46" s="36">
        <f t="shared" si="8"/>
        <v>0</v>
      </c>
      <c r="N46" s="39">
        <v>0</v>
      </c>
    </row>
    <row r="47" spans="1:17" ht="13.7" customHeight="1" x14ac:dyDescent="0.15">
      <c r="G47" s="93"/>
      <c r="H47" s="95"/>
      <c r="I47" s="96" t="s">
        <v>66</v>
      </c>
      <c r="J47" s="97"/>
      <c r="K47" s="98">
        <f>'[1]다. 세출결산'!D153</f>
        <v>0</v>
      </c>
      <c r="L47" s="98">
        <f>'[1]다. 세출결산'!E153</f>
        <v>23789948</v>
      </c>
      <c r="M47" s="99">
        <f>L47-K47</f>
        <v>23789948</v>
      </c>
      <c r="N47" s="100">
        <v>0</v>
      </c>
    </row>
  </sheetData>
  <mergeCells count="16">
    <mergeCell ref="A7:C7"/>
    <mergeCell ref="H7:J7"/>
    <mergeCell ref="A2:N2"/>
    <mergeCell ref="M3:N3"/>
    <mergeCell ref="A4:G4"/>
    <mergeCell ref="H4:N4"/>
    <mergeCell ref="A5:C5"/>
    <mergeCell ref="D5:D6"/>
    <mergeCell ref="E5:E6"/>
    <mergeCell ref="F5:F6"/>
    <mergeCell ref="G5:G6"/>
    <mergeCell ref="H5:J5"/>
    <mergeCell ref="K5:K6"/>
    <mergeCell ref="L5:L6"/>
    <mergeCell ref="M5:M6"/>
    <mergeCell ref="N5:N6"/>
  </mergeCells>
  <phoneticPr fontId="3" type="noConversion"/>
  <printOptions horizontalCentered="1"/>
  <pageMargins left="0.47236111760139465" right="0.35430556535720825" top="0.8658333420753479" bottom="0.31486111879348755" header="0.62986111640930176" footer="0.35430556535720825"/>
  <pageSetup paperSize="9" scale="86" fitToHeight="0" orientation="landscape" horizontalDpi="4294967292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가. 세입세출(총괄)</vt:lpstr>
      <vt:lpstr>'가. 세입세출(총괄)'!Print_Area</vt:lpstr>
      <vt:lpstr>'가. 세입세출(총괄)'!Print_Titles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보현 서</dc:creator>
  <cp:lastModifiedBy>보현 서</cp:lastModifiedBy>
  <dcterms:created xsi:type="dcterms:W3CDTF">2026-03-23T08:26:21Z</dcterms:created>
  <dcterms:modified xsi:type="dcterms:W3CDTF">2026-03-23T08:33:41Z</dcterms:modified>
</cp:coreProperties>
</file>